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880" windowHeight="8025"/>
  </bookViews>
  <sheets>
    <sheet name="responses" sheetId="8" r:id="rId1"/>
    <sheet name="skills" sheetId="1" r:id="rId2"/>
    <sheet name="abil" sheetId="2" r:id="rId3"/>
    <sheet name="freq" sheetId="3" r:id="rId4"/>
    <sheet name="amtrd" sheetId="4" r:id="rId5"/>
    <sheet name="sat" sheetId="5" r:id="rId6"/>
    <sheet name="ques16_19" sheetId="6" r:id="rId7"/>
    <sheet name="ques17_18_20" sheetId="7" r:id="rId8"/>
    <sheet name="list1" sheetId="11" r:id="rId9"/>
    <sheet name="list2" sheetId="10" r:id="rId10"/>
    <sheet name="list3" sheetId="12" r:id="rId11"/>
  </sheets>
  <definedNames>
    <definedName name="dept">list2!$A$1:$A$50</definedName>
    <definedName name="div">list2!$A$51:$A$56</definedName>
    <definedName name="inst">list1!$A$1:$A$2</definedName>
    <definedName name="_xlnm.Print_Area" localSheetId="0">responses!$A$1:$R$164</definedName>
    <definedName name="_xlnm.Print_Area" localSheetId="1">skills!$A$1:$J$17</definedName>
    <definedName name="_xlnm.Print_Titles" localSheetId="0">responses!$5:$9</definedName>
    <definedName name="year">list3!$A$1:$A$2</definedName>
  </definedNames>
  <calcPr calcId="144525"/>
</workbook>
</file>

<file path=xl/calcChain.xml><?xml version="1.0" encoding="utf-8"?>
<calcChain xmlns="http://schemas.openxmlformats.org/spreadsheetml/2006/main">
  <c r="A242" i="7" l="1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7" l="1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2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C68" i="8"/>
  <c r="C76" i="8"/>
  <c r="C75" i="8"/>
  <c r="C74" i="8"/>
  <c r="C73" i="8"/>
  <c r="C72" i="8"/>
  <c r="C71" i="8"/>
  <c r="C70" i="8"/>
  <c r="C69" i="8"/>
  <c r="C67" i="8"/>
  <c r="C66" i="8"/>
  <c r="C65" i="8"/>
  <c r="C64" i="8"/>
  <c r="C63" i="8"/>
  <c r="C62" i="8"/>
  <c r="C61" i="8"/>
  <c r="C60" i="8"/>
  <c r="C59" i="8"/>
  <c r="C58" i="8"/>
  <c r="C57" i="8"/>
  <c r="C56" i="8"/>
  <c r="A120" i="1" l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7" l="1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7"/>
  <c r="A2" i="6"/>
  <c r="A2" i="5"/>
  <c r="A2" i="4"/>
  <c r="A2" i="2"/>
  <c r="O77" i="8" l="1"/>
  <c r="Q77" i="8"/>
  <c r="K77" i="8"/>
  <c r="M77" i="8"/>
  <c r="G77" i="8"/>
  <c r="C77" i="8"/>
  <c r="I77" i="8"/>
  <c r="E77" i="8"/>
  <c r="O134" i="8"/>
  <c r="O133" i="8"/>
  <c r="O132" i="8"/>
  <c r="O131" i="8"/>
  <c r="O127" i="8"/>
  <c r="O126" i="8"/>
  <c r="O125" i="8"/>
  <c r="O124" i="8"/>
  <c r="O104" i="8"/>
  <c r="O103" i="8"/>
  <c r="O102" i="8"/>
  <c r="O101" i="8"/>
  <c r="O100" i="8"/>
  <c r="O99" i="8"/>
  <c r="O98" i="8"/>
  <c r="O97" i="8"/>
  <c r="O96" i="8"/>
  <c r="O95" i="8"/>
  <c r="O94" i="8"/>
  <c r="O93" i="8"/>
  <c r="Q134" i="8"/>
  <c r="Q133" i="8"/>
  <c r="Q132" i="8"/>
  <c r="Q131" i="8"/>
  <c r="Q127" i="8"/>
  <c r="Q126" i="8"/>
  <c r="Q125" i="8"/>
  <c r="Q124" i="8"/>
  <c r="Q104" i="8"/>
  <c r="Q103" i="8"/>
  <c r="Q102" i="8"/>
  <c r="Q101" i="8"/>
  <c r="Q100" i="8"/>
  <c r="Q99" i="8"/>
  <c r="Q98" i="8"/>
  <c r="Q97" i="8"/>
  <c r="Q96" i="8"/>
  <c r="Q95" i="8"/>
  <c r="Q94" i="8"/>
  <c r="Q93" i="8"/>
  <c r="K134" i="8"/>
  <c r="K133" i="8"/>
  <c r="K132" i="8"/>
  <c r="K131" i="8"/>
  <c r="K127" i="8"/>
  <c r="K126" i="8"/>
  <c r="K125" i="8"/>
  <c r="K124" i="8"/>
  <c r="K104" i="8"/>
  <c r="K103" i="8"/>
  <c r="K102" i="8"/>
  <c r="K101" i="8"/>
  <c r="K100" i="8"/>
  <c r="K99" i="8"/>
  <c r="K98" i="8"/>
  <c r="K97" i="8"/>
  <c r="K96" i="8"/>
  <c r="K95" i="8"/>
  <c r="K94" i="8"/>
  <c r="K93" i="8"/>
  <c r="G134" i="8"/>
  <c r="G133" i="8"/>
  <c r="G132" i="8"/>
  <c r="G131" i="8"/>
  <c r="G127" i="8"/>
  <c r="G126" i="8"/>
  <c r="G125" i="8"/>
  <c r="G124" i="8"/>
  <c r="M134" i="8"/>
  <c r="M133" i="8"/>
  <c r="M132" i="8"/>
  <c r="M131" i="8"/>
  <c r="M127" i="8"/>
  <c r="M126" i="8"/>
  <c r="M125" i="8"/>
  <c r="M124" i="8"/>
  <c r="M104" i="8"/>
  <c r="M103" i="8"/>
  <c r="M102" i="8"/>
  <c r="M101" i="8"/>
  <c r="M100" i="8"/>
  <c r="M99" i="8"/>
  <c r="M98" i="8"/>
  <c r="M97" i="8"/>
  <c r="M96" i="8"/>
  <c r="M95" i="8"/>
  <c r="M94" i="8"/>
  <c r="M93" i="8"/>
  <c r="I134" i="8"/>
  <c r="I133" i="8"/>
  <c r="I132" i="8"/>
  <c r="I131" i="8"/>
  <c r="I127" i="8"/>
  <c r="I126" i="8"/>
  <c r="I125" i="8"/>
  <c r="I124" i="8"/>
  <c r="G104" i="8"/>
  <c r="G103" i="8"/>
  <c r="G102" i="8"/>
  <c r="G101" i="8"/>
  <c r="G100" i="8"/>
  <c r="G99" i="8"/>
  <c r="G98" i="8"/>
  <c r="G97" i="8"/>
  <c r="G96" i="8"/>
  <c r="G95" i="8"/>
  <c r="G94" i="8"/>
  <c r="G93" i="8"/>
  <c r="E133" i="8"/>
  <c r="E131" i="8"/>
  <c r="E126" i="8"/>
  <c r="E124" i="8"/>
  <c r="C134" i="8"/>
  <c r="C132" i="8"/>
  <c r="C127" i="8"/>
  <c r="C125" i="8"/>
  <c r="E103" i="8"/>
  <c r="E101" i="8"/>
  <c r="E99" i="8"/>
  <c r="E97" i="8"/>
  <c r="E95" i="8"/>
  <c r="E93" i="8"/>
  <c r="C103" i="8"/>
  <c r="C101" i="8"/>
  <c r="C99" i="8"/>
  <c r="C97" i="8"/>
  <c r="C95" i="8"/>
  <c r="C93" i="8"/>
  <c r="I104" i="8"/>
  <c r="I103" i="8"/>
  <c r="I102" i="8"/>
  <c r="I101" i="8"/>
  <c r="I100" i="8"/>
  <c r="I99" i="8"/>
  <c r="I98" i="8"/>
  <c r="I97" i="8"/>
  <c r="I96" i="8"/>
  <c r="I95" i="8"/>
  <c r="I94" i="8"/>
  <c r="I93" i="8"/>
  <c r="E134" i="8"/>
  <c r="E132" i="8"/>
  <c r="E127" i="8"/>
  <c r="E125" i="8"/>
  <c r="C133" i="8"/>
  <c r="C131" i="8"/>
  <c r="C126" i="8"/>
  <c r="C124" i="8"/>
  <c r="E104" i="8"/>
  <c r="E102" i="8"/>
  <c r="E100" i="8"/>
  <c r="E98" i="8"/>
  <c r="E96" i="8"/>
  <c r="E94" i="8"/>
  <c r="C104" i="8"/>
  <c r="C102" i="8"/>
  <c r="C100" i="8"/>
  <c r="C98" i="8"/>
  <c r="C96" i="8"/>
  <c r="C94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O52" i="8"/>
  <c r="O51" i="8"/>
  <c r="O50" i="8"/>
  <c r="O49" i="8"/>
  <c r="O48" i="8"/>
  <c r="O47" i="8"/>
  <c r="O46" i="8"/>
  <c r="O45" i="8"/>
  <c r="O44" i="8"/>
  <c r="O43" i="8"/>
  <c r="Q52" i="8"/>
  <c r="Q51" i="8"/>
  <c r="Q50" i="8"/>
  <c r="Q49" i="8"/>
  <c r="Q48" i="8"/>
  <c r="Q47" i="8"/>
  <c r="Q46" i="8"/>
  <c r="Q45" i="8"/>
  <c r="Q44" i="8"/>
  <c r="Q43" i="8"/>
  <c r="K52" i="8"/>
  <c r="K51" i="8"/>
  <c r="K50" i="8"/>
  <c r="K49" i="8"/>
  <c r="K48" i="8"/>
  <c r="K47" i="8"/>
  <c r="K46" i="8"/>
  <c r="K45" i="8"/>
  <c r="K44" i="8"/>
  <c r="K43" i="8"/>
  <c r="M52" i="8"/>
  <c r="M51" i="8"/>
  <c r="M50" i="8"/>
  <c r="M49" i="8"/>
  <c r="M48" i="8"/>
  <c r="M47" i="8"/>
  <c r="M46" i="8"/>
  <c r="M45" i="8"/>
  <c r="M44" i="8"/>
  <c r="M43" i="8"/>
  <c r="G52" i="8"/>
  <c r="G51" i="8"/>
  <c r="G50" i="8"/>
  <c r="G49" i="8"/>
  <c r="G48" i="8"/>
  <c r="G47" i="8"/>
  <c r="G46" i="8"/>
  <c r="G45" i="8"/>
  <c r="G44" i="8"/>
  <c r="G43" i="8"/>
  <c r="E51" i="8"/>
  <c r="E49" i="8"/>
  <c r="E47" i="8"/>
  <c r="E45" i="8"/>
  <c r="E43" i="8"/>
  <c r="C52" i="8"/>
  <c r="C50" i="8"/>
  <c r="C48" i="8"/>
  <c r="C45" i="8"/>
  <c r="C43" i="8"/>
  <c r="I52" i="8"/>
  <c r="I51" i="8"/>
  <c r="I50" i="8"/>
  <c r="I49" i="8"/>
  <c r="I48" i="8"/>
  <c r="I47" i="8"/>
  <c r="I46" i="8"/>
  <c r="I45" i="8"/>
  <c r="I44" i="8"/>
  <c r="I43" i="8"/>
  <c r="E52" i="8"/>
  <c r="E50" i="8"/>
  <c r="E48" i="8"/>
  <c r="E46" i="8"/>
  <c r="E44" i="8"/>
  <c r="C46" i="8"/>
  <c r="C51" i="8"/>
  <c r="C49" i="8"/>
  <c r="C47" i="8"/>
  <c r="C44" i="8"/>
  <c r="O89" i="8"/>
  <c r="O88" i="8"/>
  <c r="O84" i="8"/>
  <c r="O83" i="8"/>
  <c r="O82" i="8"/>
  <c r="O81" i="8"/>
  <c r="Q89" i="8"/>
  <c r="Q88" i="8"/>
  <c r="Q84" i="8"/>
  <c r="Q83" i="8"/>
  <c r="Q82" i="8"/>
  <c r="Q81" i="8"/>
  <c r="K89" i="8"/>
  <c r="K88" i="8"/>
  <c r="K84" i="8"/>
  <c r="K83" i="8"/>
  <c r="K82" i="8"/>
  <c r="K81" i="8"/>
  <c r="M89" i="8"/>
  <c r="M88" i="8"/>
  <c r="M84" i="8"/>
  <c r="M83" i="8"/>
  <c r="M82" i="8"/>
  <c r="M81" i="8"/>
  <c r="G89" i="8"/>
  <c r="G88" i="8"/>
  <c r="G84" i="8"/>
  <c r="G83" i="8"/>
  <c r="G82" i="8"/>
  <c r="G81" i="8"/>
  <c r="E88" i="8"/>
  <c r="E83" i="8"/>
  <c r="E81" i="8"/>
  <c r="C88" i="8"/>
  <c r="C83" i="8"/>
  <c r="C81" i="8"/>
  <c r="I89" i="8"/>
  <c r="I88" i="8"/>
  <c r="I84" i="8"/>
  <c r="I83" i="8"/>
  <c r="I82" i="8"/>
  <c r="I81" i="8"/>
  <c r="E89" i="8"/>
  <c r="E84" i="8"/>
  <c r="E82" i="8"/>
  <c r="C89" i="8"/>
  <c r="C84" i="8"/>
  <c r="C82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1" i="8"/>
  <c r="O140" i="8"/>
  <c r="O139" i="8"/>
  <c r="O119" i="8"/>
  <c r="O118" i="8"/>
  <c r="O117" i="8"/>
  <c r="O116" i="8"/>
  <c r="O112" i="8"/>
  <c r="O111" i="8"/>
  <c r="O110" i="8"/>
  <c r="O109" i="8"/>
  <c r="O108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1" i="8"/>
  <c r="Q140" i="8"/>
  <c r="Q139" i="8"/>
  <c r="Q119" i="8"/>
  <c r="Q118" i="8"/>
  <c r="Q117" i="8"/>
  <c r="Q116" i="8"/>
  <c r="Q112" i="8"/>
  <c r="Q111" i="8"/>
  <c r="Q110" i="8"/>
  <c r="Q109" i="8"/>
  <c r="Q108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1" i="8"/>
  <c r="K140" i="8"/>
  <c r="K139" i="8"/>
  <c r="K119" i="8"/>
  <c r="K118" i="8"/>
  <c r="K117" i="8"/>
  <c r="K116" i="8"/>
  <c r="K112" i="8"/>
  <c r="K111" i="8"/>
  <c r="K110" i="8"/>
  <c r="K109" i="8"/>
  <c r="K108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1" i="8"/>
  <c r="G140" i="8"/>
  <c r="G139" i="8"/>
  <c r="G119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1" i="8"/>
  <c r="M140" i="8"/>
  <c r="M139" i="8"/>
  <c r="M119" i="8"/>
  <c r="M118" i="8"/>
  <c r="M117" i="8"/>
  <c r="M116" i="8"/>
  <c r="M112" i="8"/>
  <c r="M111" i="8"/>
  <c r="M110" i="8"/>
  <c r="M109" i="8"/>
  <c r="M108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1" i="8"/>
  <c r="I140" i="8"/>
  <c r="I139" i="8"/>
  <c r="I119" i="8"/>
  <c r="I118" i="8"/>
  <c r="I117" i="8"/>
  <c r="G117" i="8"/>
  <c r="G116" i="8"/>
  <c r="G112" i="8"/>
  <c r="G111" i="8"/>
  <c r="G110" i="8"/>
  <c r="G109" i="8"/>
  <c r="G108" i="8"/>
  <c r="E159" i="8"/>
  <c r="E157" i="8"/>
  <c r="E155" i="8"/>
  <c r="E153" i="8"/>
  <c r="E151" i="8"/>
  <c r="E149" i="8"/>
  <c r="E147" i="8"/>
  <c r="E141" i="8"/>
  <c r="E139" i="8"/>
  <c r="C158" i="8"/>
  <c r="C156" i="8"/>
  <c r="C154" i="8"/>
  <c r="C152" i="8"/>
  <c r="C150" i="8"/>
  <c r="C148" i="8"/>
  <c r="C146" i="8"/>
  <c r="C141" i="8"/>
  <c r="C139" i="8"/>
  <c r="E118" i="8"/>
  <c r="E116" i="8"/>
  <c r="E111" i="8"/>
  <c r="E109" i="8"/>
  <c r="C119" i="8"/>
  <c r="C117" i="8"/>
  <c r="C112" i="8"/>
  <c r="C110" i="8"/>
  <c r="C108" i="8"/>
  <c r="G118" i="8"/>
  <c r="I116" i="8"/>
  <c r="I112" i="8"/>
  <c r="I111" i="8"/>
  <c r="I110" i="8"/>
  <c r="I109" i="8"/>
  <c r="I108" i="8"/>
  <c r="E146" i="8"/>
  <c r="E158" i="8"/>
  <c r="E156" i="8"/>
  <c r="E154" i="8"/>
  <c r="E152" i="8"/>
  <c r="E150" i="8"/>
  <c r="E148" i="8"/>
  <c r="E145" i="8"/>
  <c r="E140" i="8"/>
  <c r="C159" i="8"/>
  <c r="C157" i="8"/>
  <c r="C155" i="8"/>
  <c r="C153" i="8"/>
  <c r="C151" i="8"/>
  <c r="C149" i="8"/>
  <c r="C147" i="8"/>
  <c r="C145" i="8"/>
  <c r="C140" i="8"/>
  <c r="E119" i="8"/>
  <c r="E117" i="8"/>
  <c r="E112" i="8"/>
  <c r="E110" i="8"/>
  <c r="E108" i="8"/>
  <c r="C118" i="8"/>
  <c r="C116" i="8"/>
  <c r="C111" i="8"/>
  <c r="C109" i="8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O39" i="8" l="1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E20" i="8"/>
  <c r="E35" i="8"/>
  <c r="E38" i="8"/>
  <c r="E36" i="8"/>
  <c r="E33" i="8"/>
  <c r="E31" i="8"/>
  <c r="E29" i="8"/>
  <c r="E26" i="8"/>
  <c r="E24" i="8"/>
  <c r="E22" i="8"/>
  <c r="E19" i="8"/>
  <c r="E17" i="8"/>
  <c r="E15" i="8"/>
  <c r="E12" i="8"/>
  <c r="C38" i="8"/>
  <c r="C36" i="8"/>
  <c r="C34" i="8"/>
  <c r="C32" i="8"/>
  <c r="C30" i="8"/>
  <c r="C28" i="8"/>
  <c r="C26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E14" i="8"/>
  <c r="E27" i="8"/>
  <c r="E39" i="8"/>
  <c r="E37" i="8"/>
  <c r="E34" i="8"/>
  <c r="E32" i="8"/>
  <c r="E30" i="8"/>
  <c r="E28" i="8"/>
  <c r="E25" i="8"/>
  <c r="E23" i="8"/>
  <c r="E21" i="8"/>
  <c r="E18" i="8"/>
  <c r="E16" i="8"/>
  <c r="E13" i="8"/>
  <c r="C39" i="8"/>
  <c r="C37" i="8"/>
  <c r="C35" i="8"/>
  <c r="C33" i="8"/>
  <c r="C31" i="8"/>
  <c r="C29" i="8"/>
  <c r="C27" i="8"/>
  <c r="C25" i="8"/>
  <c r="C23" i="8"/>
  <c r="C22" i="8"/>
  <c r="C20" i="8"/>
  <c r="C18" i="8"/>
  <c r="C16" i="8"/>
  <c r="C12" i="8"/>
  <c r="C24" i="8"/>
  <c r="C21" i="8"/>
  <c r="C19" i="8"/>
  <c r="C17" i="8"/>
  <c r="C15" i="8"/>
  <c r="C13" i="8"/>
  <c r="C14" i="8"/>
</calcChain>
</file>

<file path=xl/sharedStrings.xml><?xml version="1.0" encoding="utf-8"?>
<sst xmlns="http://schemas.openxmlformats.org/spreadsheetml/2006/main" count="5257" uniqueCount="496">
  <si>
    <t>dept_cip</t>
  </si>
  <si>
    <t>_TYPE_</t>
  </si>
  <si>
    <t>_FREQ_</t>
  </si>
  <si>
    <t>crit_st_ave</t>
  </si>
  <si>
    <t>crit_st_n</t>
  </si>
  <si>
    <t>crit_cur_ave</t>
  </si>
  <si>
    <t>crit_cur_n</t>
  </si>
  <si>
    <t>write_st_ave</t>
  </si>
  <si>
    <t>write_st_n</t>
  </si>
  <si>
    <t>write_cur_ave</t>
  </si>
  <si>
    <t>write_cur_n</t>
  </si>
  <si>
    <t>read_st_ave</t>
  </si>
  <si>
    <t>read_st_n</t>
  </si>
  <si>
    <t>read_cur_ave</t>
  </si>
  <si>
    <t>read_cur_n</t>
  </si>
  <si>
    <t>flang_st_ave</t>
  </si>
  <si>
    <t>flang_st_n</t>
  </si>
  <si>
    <t>flang_cur_ave</t>
  </si>
  <si>
    <t>flang_cur_n</t>
  </si>
  <si>
    <t>mjr_st_ave</t>
  </si>
  <si>
    <t>mjr_st_n</t>
  </si>
  <si>
    <t>mjr_cur_ave</t>
  </si>
  <si>
    <t>mjr_cur_n</t>
  </si>
  <si>
    <t>math_st_ave</t>
  </si>
  <si>
    <t>math_st_n</t>
  </si>
  <si>
    <t>math_cur_ave</t>
  </si>
  <si>
    <t>math_cur_n</t>
  </si>
  <si>
    <t>speak_st_ave</t>
  </si>
  <si>
    <t>speak_st_n</t>
  </si>
  <si>
    <t>speak_cur_ave</t>
  </si>
  <si>
    <t>speak_cur_n</t>
  </si>
  <si>
    <t>ntrnt_st_ave</t>
  </si>
  <si>
    <t>ntrnt_st_n</t>
  </si>
  <si>
    <t>ntrnt_cur_ave</t>
  </si>
  <si>
    <t>ntrnt_cur_n</t>
  </si>
  <si>
    <t>cmptr_st_ave</t>
  </si>
  <si>
    <t>cmptr_st_n</t>
  </si>
  <si>
    <t>cmptr_cur_ave</t>
  </si>
  <si>
    <t>cmptr_cur_n</t>
  </si>
  <si>
    <t>int_st_ave</t>
  </si>
  <si>
    <t>int_st_n</t>
  </si>
  <si>
    <t>int_cur_ave</t>
  </si>
  <si>
    <t>int_cur_n</t>
  </si>
  <si>
    <t>lres_st_ave</t>
  </si>
  <si>
    <t>lres_st_n</t>
  </si>
  <si>
    <t>lres_cur_ave</t>
  </si>
  <si>
    <t>lres_cur_n</t>
  </si>
  <si>
    <t>ores_st_ave</t>
  </si>
  <si>
    <t>ores_st_n</t>
  </si>
  <si>
    <t>ores_cur_ave</t>
  </si>
  <si>
    <t>ores_cur_n</t>
  </si>
  <si>
    <t>prsnt_st_ave</t>
  </si>
  <si>
    <t>prsnt_st_n</t>
  </si>
  <si>
    <t>prsnt_cur_ave</t>
  </si>
  <si>
    <t>prsnt_cur_n</t>
  </si>
  <si>
    <t>soc_st_ave</t>
  </si>
  <si>
    <t>soc_st_n</t>
  </si>
  <si>
    <t>soc_cur_ave</t>
  </si>
  <si>
    <t>soc_cur_n</t>
  </si>
  <si>
    <t>UO</t>
  </si>
  <si>
    <t>WOMEN'S &amp; GENDER STUDIES</t>
  </si>
  <si>
    <t>AAA</t>
  </si>
  <si>
    <t>CAS Hum</t>
  </si>
  <si>
    <t>CAS NatSci</t>
  </si>
  <si>
    <t>CAS SocSci</t>
  </si>
  <si>
    <t>Education</t>
  </si>
  <si>
    <t>Journalism</t>
  </si>
  <si>
    <t>LCB</t>
  </si>
  <si>
    <t>Music &amp; Dance</t>
  </si>
  <si>
    <t>Other</t>
  </si>
  <si>
    <t>030103</t>
  </si>
  <si>
    <t>ENVIRONMENTAL STUDIES</t>
  </si>
  <si>
    <t>040201</t>
  </si>
  <si>
    <t>ARCHITECTURE &amp; INTERIOR ARCH</t>
  </si>
  <si>
    <t>040601</t>
  </si>
  <si>
    <t>LANDSCAPE ARCHITECTURE</t>
  </si>
  <si>
    <t>050103</t>
  </si>
  <si>
    <t>ASIAN STUDIES</t>
  </si>
  <si>
    <t>050107</t>
  </si>
  <si>
    <t>LATIN AMERICAN STUDIES</t>
  </si>
  <si>
    <t>050110</t>
  </si>
  <si>
    <t>RUSSIAN &amp; EAST EUROPEAN STUDIES</t>
  </si>
  <si>
    <t>050207</t>
  </si>
  <si>
    <t>059999</t>
  </si>
  <si>
    <t>ETHNIC STUDIES</t>
  </si>
  <si>
    <t>090401</t>
  </si>
  <si>
    <t>JOURNALISM &amp; COMMUNICATION</t>
  </si>
  <si>
    <t>110101</t>
  </si>
  <si>
    <t>COMPUTER &amp; INFORMATION SCIENCE</t>
  </si>
  <si>
    <t>130101</t>
  </si>
  <si>
    <t>EDUCATIONAL STUDIES</t>
  </si>
  <si>
    <t>131001</t>
  </si>
  <si>
    <t>SPECIAL EDUCATION</t>
  </si>
  <si>
    <t>160102</t>
  </si>
  <si>
    <t>LINGUISTICS</t>
  </si>
  <si>
    <t>160104</t>
  </si>
  <si>
    <t>COMPARATIVE LITERATURE</t>
  </si>
  <si>
    <t>160300</t>
  </si>
  <si>
    <t>E ASIAN LANGUAGES &amp; LITERATURE</t>
  </si>
  <si>
    <t>160501</t>
  </si>
  <si>
    <t>GERMAN LANGUAGES &amp; LITERATURE</t>
  </si>
  <si>
    <t>160900</t>
  </si>
  <si>
    <t>ROMANCE LANGUAGES</t>
  </si>
  <si>
    <t>230101</t>
  </si>
  <si>
    <t>ENGLISH</t>
  </si>
  <si>
    <t>240199</t>
  </si>
  <si>
    <t>COMMUNITY EDUCATION PGM</t>
  </si>
  <si>
    <t>260101</t>
  </si>
  <si>
    <t>BIOLOGY</t>
  </si>
  <si>
    <t>260601</t>
  </si>
  <si>
    <t>HUMAN PHYSIOLOGY</t>
  </si>
  <si>
    <t>270101</t>
  </si>
  <si>
    <t>MATHEMATICS</t>
  </si>
  <si>
    <t>300101</t>
  </si>
  <si>
    <t>GENERAL SCIENCE</t>
  </si>
  <si>
    <t>302001</t>
  </si>
  <si>
    <t>INTERNATIONAL STUDIES</t>
  </si>
  <si>
    <t>302201</t>
  </si>
  <si>
    <t>CLASSICS AND HUMANITIES</t>
  </si>
  <si>
    <t>380101</t>
  </si>
  <si>
    <t>PHILOSOPHY</t>
  </si>
  <si>
    <t>380201</t>
  </si>
  <si>
    <t>RELIGIOUS STUDIES</t>
  </si>
  <si>
    <t>380206</t>
  </si>
  <si>
    <t>JUDAIC STUDIES</t>
  </si>
  <si>
    <t>400501</t>
  </si>
  <si>
    <t>CHEMISTRY</t>
  </si>
  <si>
    <t>400601</t>
  </si>
  <si>
    <t>GEOLOGICAL SCIENCES</t>
  </si>
  <si>
    <t>400801</t>
  </si>
  <si>
    <t>PHYSICS</t>
  </si>
  <si>
    <t>420101</t>
  </si>
  <si>
    <t>PSYCHOLOGY</t>
  </si>
  <si>
    <t>420401</t>
  </si>
  <si>
    <t>COUNSELING PSYCHOLOGY &amp; HUMAN SERVICES</t>
  </si>
  <si>
    <t>440401</t>
  </si>
  <si>
    <t>PLANNING, PUBLIC POLICY, &amp; MGMT</t>
  </si>
  <si>
    <t>450101</t>
  </si>
  <si>
    <t>GENERAL SOCIAL SCIENCE (Bend)</t>
  </si>
  <si>
    <t>450201</t>
  </si>
  <si>
    <t>ANTHROPOLOGY</t>
  </si>
  <si>
    <t>450601</t>
  </si>
  <si>
    <t>ECONOMICS</t>
  </si>
  <si>
    <t>450701</t>
  </si>
  <si>
    <t>GEOGRAPHY</t>
  </si>
  <si>
    <t>451001</t>
  </si>
  <si>
    <t>POLITICAL SCIENCE</t>
  </si>
  <si>
    <t>451101</t>
  </si>
  <si>
    <t>SOCIOLOGY</t>
  </si>
  <si>
    <t>500301</t>
  </si>
  <si>
    <t>DANCE</t>
  </si>
  <si>
    <t>500499</t>
  </si>
  <si>
    <t>PRODUCT DESIGN</t>
  </si>
  <si>
    <t>500501</t>
  </si>
  <si>
    <t>THEATRE ARTS</t>
  </si>
  <si>
    <t>500601</t>
  </si>
  <si>
    <t>CINEMA STUDIES</t>
  </si>
  <si>
    <t>500701</t>
  </si>
  <si>
    <t>ART</t>
  </si>
  <si>
    <t>500703</t>
  </si>
  <si>
    <t>ART HISTORY</t>
  </si>
  <si>
    <t>500901</t>
  </si>
  <si>
    <t>MUSIC</t>
  </si>
  <si>
    <t>520101</t>
  </si>
  <si>
    <t>BUSINESS ADMINISTRATION</t>
  </si>
  <si>
    <t>540101</t>
  </si>
  <si>
    <t>HISTORY</t>
  </si>
  <si>
    <t>toler_st_ave</t>
  </si>
  <si>
    <t>toler_st_n</t>
  </si>
  <si>
    <t>toler_cur_ave</t>
  </si>
  <si>
    <t>toler_cur_n</t>
  </si>
  <si>
    <t>arts_st_ave</t>
  </si>
  <si>
    <t>arts_st_n</t>
  </si>
  <si>
    <t>arts_cur_ave</t>
  </si>
  <si>
    <t>arts_cur_n</t>
  </si>
  <si>
    <t>globl_st_ave</t>
  </si>
  <si>
    <t>globl_st_n</t>
  </si>
  <si>
    <t>globl_cur_ave</t>
  </si>
  <si>
    <t>globl_cur_n</t>
  </si>
  <si>
    <t>respn_st_ave</t>
  </si>
  <si>
    <t>respn_st_n</t>
  </si>
  <si>
    <t>respn_cur_ave</t>
  </si>
  <si>
    <t>respn_cur_n</t>
  </si>
  <si>
    <t>self_st_ave</t>
  </si>
  <si>
    <t>self_st_n</t>
  </si>
  <si>
    <t>self_cur_ave</t>
  </si>
  <si>
    <t>self_cur_n</t>
  </si>
  <si>
    <t>lateassign_ave</t>
  </si>
  <si>
    <t>lateassign_n</t>
  </si>
  <si>
    <t>withoutread_ave</t>
  </si>
  <si>
    <t>withoutread_n</t>
  </si>
  <si>
    <t>classunprep_ave</t>
  </si>
  <si>
    <t>classunprep_n</t>
  </si>
  <si>
    <t>skippedclass_ave</t>
  </si>
  <si>
    <t>skippedclass_n</t>
  </si>
  <si>
    <t>raisedstand_ave</t>
  </si>
  <si>
    <t>raisedstand_n</t>
  </si>
  <si>
    <t>revisedpaper_ave</t>
  </si>
  <si>
    <t>revisedpaper_n</t>
  </si>
  <si>
    <t>soughthelp_ave</t>
  </si>
  <si>
    <t>soughthelp_n</t>
  </si>
  <si>
    <t>classproject_ave</t>
  </si>
  <si>
    <t>classproject_n</t>
  </si>
  <si>
    <t>helpedmate_ave</t>
  </si>
  <si>
    <t>helpedmate_n</t>
  </si>
  <si>
    <t>fcltysmnr_ave</t>
  </si>
  <si>
    <t>fcltysmnr_n</t>
  </si>
  <si>
    <t>fcltycommun_ave</t>
  </si>
  <si>
    <t>fcltycommun_n</t>
  </si>
  <si>
    <t>fcltydiscext_ave</t>
  </si>
  <si>
    <t>fcltydiscextr_n</t>
  </si>
  <si>
    <t>fcltylecture_ave</t>
  </si>
  <si>
    <t>fcltylecture_n</t>
  </si>
  <si>
    <t>fcltyothact_ave</t>
  </si>
  <si>
    <t>fcltyothact_n</t>
  </si>
  <si>
    <t>chllngclsdis_ave</t>
  </si>
  <si>
    <t>chllngclsdis_n</t>
  </si>
  <si>
    <t>chllngdifcls_ave</t>
  </si>
  <si>
    <t>chllngdifcls_n</t>
  </si>
  <si>
    <t>chllngaskin_ave</t>
  </si>
  <si>
    <t>chllngaskin_n</t>
  </si>
  <si>
    <t>chllngintrst_ave</t>
  </si>
  <si>
    <t>chllngintrst_n</t>
  </si>
  <si>
    <t>chllngcourse_ave</t>
  </si>
  <si>
    <t>chllngcourse_n</t>
  </si>
  <si>
    <t>chllngpresnt_ave</t>
  </si>
  <si>
    <t>chllngpresnt_n</t>
  </si>
  <si>
    <t>chllngname_ave</t>
  </si>
  <si>
    <t>chllngname_n</t>
  </si>
  <si>
    <t>amtread_ave</t>
  </si>
  <si>
    <t>amtread_n</t>
  </si>
  <si>
    <t>satgpa_ave</t>
  </si>
  <si>
    <t>satgpa_n</t>
  </si>
  <si>
    <t>satsocial_ave</t>
  </si>
  <si>
    <t>satsocial_n</t>
  </si>
  <si>
    <t>satacademic_ave</t>
  </si>
  <si>
    <t>satacademic_n</t>
  </si>
  <si>
    <t>satvalue_ave</t>
  </si>
  <si>
    <t>satvalue_n</t>
  </si>
  <si>
    <t>agreebelong_ave</t>
  </si>
  <si>
    <t>agreebelongr_n</t>
  </si>
  <si>
    <t>agreereenrll_ave</t>
  </si>
  <si>
    <t>agreereenrll_n</t>
  </si>
  <si>
    <t>curiosty_ave</t>
  </si>
  <si>
    <t>curiosty_n</t>
  </si>
  <si>
    <t>highpay_ave</t>
  </si>
  <si>
    <t>highpay_n</t>
  </si>
  <si>
    <t>fulfill_ave</t>
  </si>
  <si>
    <t>fulfill_n</t>
  </si>
  <si>
    <t>stdyabrd_ave</t>
  </si>
  <si>
    <t>stdyabrd_n</t>
  </si>
  <si>
    <t>parents_ave</t>
  </si>
  <si>
    <t>parents_n</t>
  </si>
  <si>
    <t>easy_ave</t>
  </si>
  <si>
    <t>easy_n</t>
  </si>
  <si>
    <t>freetime_ave</t>
  </si>
  <si>
    <t>freetime_n</t>
  </si>
  <si>
    <t>ntrntnl_ave</t>
  </si>
  <si>
    <t>ntrntnl_n</t>
  </si>
  <si>
    <t>prestige_ave</t>
  </si>
  <si>
    <t>prestige_n</t>
  </si>
  <si>
    <t>secchoice_ave</t>
  </si>
  <si>
    <t>secchoice_n</t>
  </si>
  <si>
    <t>interest_ave</t>
  </si>
  <si>
    <t>interest_n</t>
  </si>
  <si>
    <t>gradschl_ave</t>
  </si>
  <si>
    <t>gradschl_n</t>
  </si>
  <si>
    <t>coherent_ave</t>
  </si>
  <si>
    <t>coherent_n</t>
  </si>
  <si>
    <t>requre_ave</t>
  </si>
  <si>
    <t>requre_n</t>
  </si>
  <si>
    <t>clrrules_ave</t>
  </si>
  <si>
    <t>clrrules_n</t>
  </si>
  <si>
    <t>catalog_ave</t>
  </si>
  <si>
    <t>catalog_n</t>
  </si>
  <si>
    <t>open_ave</t>
  </si>
  <si>
    <t>open_n</t>
  </si>
  <si>
    <t>fair_ave</t>
  </si>
  <si>
    <t>fair_n</t>
  </si>
  <si>
    <t>plagiar_ave</t>
  </si>
  <si>
    <t>plagiar_n</t>
  </si>
  <si>
    <t>feedback_ave</t>
  </si>
  <si>
    <t>feedback_n</t>
  </si>
  <si>
    <t>recall_ave</t>
  </si>
  <si>
    <t>recall_n</t>
  </si>
  <si>
    <t>explain_ave</t>
  </si>
  <si>
    <t>explain_n</t>
  </si>
  <si>
    <t>analyzing_ave</t>
  </si>
  <si>
    <t>analyzing_n</t>
  </si>
  <si>
    <t>evaluation_ave</t>
  </si>
  <si>
    <t>evaluation_n</t>
  </si>
  <si>
    <t>generation_ave</t>
  </si>
  <si>
    <t>generation_n</t>
  </si>
  <si>
    <t>usedfacts_ave</t>
  </si>
  <si>
    <t>usedfacts_n</t>
  </si>
  <si>
    <t>synthesis_ave</t>
  </si>
  <si>
    <t>synthesis_n</t>
  </si>
  <si>
    <t>examined_ave</t>
  </si>
  <si>
    <t>examined_n</t>
  </si>
  <si>
    <t>reassess_ave</t>
  </si>
  <si>
    <t>reassess_n</t>
  </si>
  <si>
    <t>mjrvariety_ave</t>
  </si>
  <si>
    <t>mjrvariety_n</t>
  </si>
  <si>
    <t>mjrldqual_ave</t>
  </si>
  <si>
    <t>mjrldqual_n</t>
  </si>
  <si>
    <t>mjrudqual_ave</t>
  </si>
  <si>
    <t>mjrudqual_n</t>
  </si>
  <si>
    <t>mjrfacadvc_ave</t>
  </si>
  <si>
    <t>mjrfacadvc_n</t>
  </si>
  <si>
    <t>mjrpeeradvc_ave</t>
  </si>
  <si>
    <t>mjrpeeradvc_n</t>
  </si>
  <si>
    <t>mjrcoladvc_ave</t>
  </si>
  <si>
    <t>mjrcoladvc_n</t>
  </si>
  <si>
    <t>mjrdepadvc_ave</t>
  </si>
  <si>
    <t>mjrdepadvc_n</t>
  </si>
  <si>
    <t>mjrfacinst_ave</t>
  </si>
  <si>
    <t>mjrfacinst_n</t>
  </si>
  <si>
    <t>mjrtainst_ave</t>
  </si>
  <si>
    <t>mjrtainst_n</t>
  </si>
  <si>
    <t>mjrgeavail_ave</t>
  </si>
  <si>
    <t>mjrgeavail_n</t>
  </si>
  <si>
    <t>mjrcrsavail_ave</t>
  </si>
  <si>
    <t>mjrcrsavail_n</t>
  </si>
  <si>
    <t>mjrsmlclass_ave</t>
  </si>
  <si>
    <t>mjrsmlclass_n</t>
  </si>
  <si>
    <t>mjrfacacess_ave</t>
  </si>
  <si>
    <t>mjrfacacess_n</t>
  </si>
  <si>
    <t>mjrgetmjr_ave</t>
  </si>
  <si>
    <t>mjrgetmjr_n</t>
  </si>
  <si>
    <t>mjrresopp_ave</t>
  </si>
  <si>
    <t>mjrresopp_n</t>
  </si>
  <si>
    <t>mjrenrich_ave</t>
  </si>
  <si>
    <t>mjrenrich_n</t>
  </si>
  <si>
    <t>mjrlibstaff_ave</t>
  </si>
  <si>
    <t>mjrlibstaff_n</t>
  </si>
  <si>
    <t>mjrlibres_ave</t>
  </si>
  <si>
    <t>mjrlibres_n</t>
  </si>
  <si>
    <t>UNIVERSITY OF OREGON</t>
  </si>
  <si>
    <t>SERU (Student Experience at the Research University) Results for Use in Program Review</t>
  </si>
  <si>
    <t>Year</t>
  </si>
  <si>
    <t>Average Responses and Number of Respondents, by Department / School / College</t>
  </si>
  <si>
    <t xml:space="preserve">Rate your level of proficiency in the following areas: </t>
  </si>
  <si>
    <t xml:space="preserve">    (1=very poor, 2=poor, 3=fair, 4=good, 5=very good, 6=excellent)</t>
  </si>
  <si>
    <t>Rate your abilities on the following dimensions:</t>
  </si>
  <si>
    <t>Rate your frequency of the following activities:</t>
  </si>
  <si>
    <t xml:space="preserve">    (1=never, 2=rarely, 3=occasionally, 4=somewhat often, 5=often, 6=very often)</t>
  </si>
  <si>
    <t xml:space="preserve">   10.  Understanding of a specific field of study - Current ability level</t>
  </si>
  <si>
    <t xml:space="preserve">   12.  Quantitative (mathematical and statistical) skills - Current ability level</t>
  </si>
  <si>
    <t xml:space="preserve">   14.  Ability to speak clearly and effectively in English - Current ability level</t>
  </si>
  <si>
    <t xml:space="preserve">   15.  Ability to understand international perspectives (economic, political, social, cultural) - When you started here</t>
  </si>
  <si>
    <t xml:space="preserve">   16.  Ability to understand international perspectives (economic, political, social, cultural) - Current ability level</t>
  </si>
  <si>
    <t xml:space="preserve">   17.  Computer skills - When you started here</t>
  </si>
  <si>
    <t xml:space="preserve">   18.  Computer skills - Current ability level</t>
  </si>
  <si>
    <t xml:space="preserve">   20.  Internet skills - Current ability level</t>
  </si>
  <si>
    <t xml:space="preserve">   22.  Library research skills - Current ability level</t>
  </si>
  <si>
    <t xml:space="preserve">   23.  Other research skills - When you started here</t>
  </si>
  <si>
    <t xml:space="preserve">   24.  Other research skills - Current ability level</t>
  </si>
  <si>
    <t xml:space="preserve">   27.  Interpersonal (social) skills - When you started here</t>
  </si>
  <si>
    <t xml:space="preserve">     9.  Understanding of a specific field of study - When you started here</t>
  </si>
  <si>
    <t xml:space="preserve">     8.  Foreign language skills - Current ability level</t>
  </si>
  <si>
    <t xml:space="preserve">     7.  Foreign language skills - When you started here</t>
  </si>
  <si>
    <t xml:space="preserve">     6.  Ability to read and comprehend academic material - Current ability level</t>
  </si>
  <si>
    <t xml:space="preserve">     5.  Ability to read and comprehend academic material - When you started here</t>
  </si>
  <si>
    <t xml:space="preserve">     4.  Ability to be clear and effective when writing - Current ability level</t>
  </si>
  <si>
    <t xml:space="preserve">     3.  Ability to be clear and effective when writing - When you started here</t>
  </si>
  <si>
    <t xml:space="preserve">     2.  Analytical and critical thinking skills - Current ability level</t>
  </si>
  <si>
    <t xml:space="preserve">     1.  Analytical and critical thinking skills - When you started here</t>
  </si>
  <si>
    <t xml:space="preserve">   11.  Quantitative (mathematical and statistical) skills - When you started here</t>
  </si>
  <si>
    <t xml:space="preserve">   13.  Ability to speak clearly and effectively in English - When you started here</t>
  </si>
  <si>
    <t xml:space="preserve">   19.  Internet skills - When you started here</t>
  </si>
  <si>
    <t xml:space="preserve">   21. Library research skills - When you started here</t>
  </si>
  <si>
    <t xml:space="preserve">   25.  Ability to prepare and make a presentation - When you started here</t>
  </si>
  <si>
    <t xml:space="preserve">   26.  Ability to prepare and make a presentation - Current ability level</t>
  </si>
  <si>
    <t xml:space="preserve">   28.  Interpersonal (social) skills - Current ability level</t>
  </si>
  <si>
    <t xml:space="preserve">    29.  Ability to appreciate, tolerate and understand racial and ethnic diversity - When you started here</t>
  </si>
  <si>
    <t xml:space="preserve">    30.  Ability to appreciate, tolerate and understand racial and ethnic diversity - Current ability level</t>
  </si>
  <si>
    <t xml:space="preserve">    31.  Ability to appreciate the fine arts (e.g., painting, music, drama, dance) - When you started here</t>
  </si>
  <si>
    <t xml:space="preserve">    32.  Ability to appreciate the fine arts (e.g., painting, music, drama, dance) - Current ability level</t>
  </si>
  <si>
    <t xml:space="preserve">    33.  Ability to appreciate cultural and global diversity - When you started here</t>
  </si>
  <si>
    <t xml:space="preserve">    34.  Ability to appreciate cultural and global diversity - Current ability level</t>
  </si>
  <si>
    <t xml:space="preserve">    35.  Understanding the importance of personal social responsibility - When you started here</t>
  </si>
  <si>
    <t xml:space="preserve">    36.  Understanding the importance of personal social responsibility - Current ability level</t>
  </si>
  <si>
    <t xml:space="preserve">    37.  Self awareness and understanding - When you started here</t>
  </si>
  <si>
    <t xml:space="preserve">    38.  Self awareness and understanding - Current ability level</t>
  </si>
  <si>
    <t xml:space="preserve">    39.  Turned in a course assignment late</t>
  </si>
  <si>
    <t xml:space="preserve">    40.  Gone to class without completing assigned reading</t>
  </si>
  <si>
    <t xml:space="preserve">    41.  Gone to class unprepared</t>
  </si>
  <si>
    <t xml:space="preserve">    42.  Skipped class</t>
  </si>
  <si>
    <t xml:space="preserve">    43.  Raised your standard for acceptable effort due to the high standards of a faculty member</t>
  </si>
  <si>
    <t xml:space="preserve">    44.  Extensively revised a paper at least once before submitting it to be graded</t>
  </si>
  <si>
    <t xml:space="preserve">    45.  Sought academic help from instructor or tutor when needed</t>
  </si>
  <si>
    <t xml:space="preserve">    46.  Worked on class projects or studied as a group with other classmates outside of class</t>
  </si>
  <si>
    <t xml:space="preserve">    47.  Helped a classmate better understand the course material when studying together</t>
  </si>
  <si>
    <t xml:space="preserve">    48.  Taken a small research-oriented seminar with faculty</t>
  </si>
  <si>
    <t xml:space="preserve">    49.  Communicated with a faculty member by e-mail or in person</t>
  </si>
  <si>
    <t xml:space="preserve">    50.  Talked with the instructor outside of class about issues and concepts derived from a course</t>
  </si>
  <si>
    <t xml:space="preserve">    51.  Interacted with faculty during lecture class sessions</t>
  </si>
  <si>
    <t xml:space="preserve">    52.  Worked with a faculty member on an activity other than coursework (e.g., student organization, campus committee, cultural activity)</t>
  </si>
  <si>
    <t xml:space="preserve">    53.  Contributed to a class discussion</t>
  </si>
  <si>
    <t xml:space="preserve">    54.  Brought up ideas or concepts from different courses during class discussions</t>
  </si>
  <si>
    <t xml:space="preserve">    55.  Asked an insightful question in class</t>
  </si>
  <si>
    <t xml:space="preserve">    56.  Found a course so interesting that you did more work than was required</t>
  </si>
  <si>
    <t xml:space="preserve">    57.  Chosen challenging courses, when possible, even though you might lower your GPA by doing so</t>
  </si>
  <si>
    <t xml:space="preserve">    58.  Made a class presentation</t>
  </si>
  <si>
    <t xml:space="preserve">    59.  Had a class in which the professor knew or learned your name</t>
  </si>
  <si>
    <t>Average</t>
  </si>
  <si>
    <t xml:space="preserve">    60.  On average, what percent of your assigned course reading have you completed this academic year?</t>
  </si>
  <si>
    <t xml:space="preserve">Rate your overall satisfaction with the following aspects of your university education: </t>
  </si>
  <si>
    <t xml:space="preserve">    (1=very dissatisfied, 2=dissatisfied, 3=somewhat dissatisfied, 4=somewhat satisfied, 5=satisfied, 6=very satisfied)</t>
  </si>
  <si>
    <t xml:space="preserve">    61.  Grade point average</t>
  </si>
  <si>
    <t xml:space="preserve">    62.  Overall social experience</t>
  </si>
  <si>
    <t xml:space="preserve">    63.  Overall academic experience</t>
  </si>
  <si>
    <t xml:space="preserve">    64.  Value of your education for the price you're paying</t>
  </si>
  <si>
    <t xml:space="preserve">Rate your level of agreement with the following statements: </t>
  </si>
  <si>
    <t xml:space="preserve">    (1=strongly disagree, 2=disagree, 3=disagree somewhat, 4=agree somewhat, 5=agree, 6=strongly agree)</t>
  </si>
  <si>
    <t xml:space="preserve">    65.  I feel that I belong at this campus</t>
  </si>
  <si>
    <t xml:space="preserve">    66.  Knowing what I know now, I would still choose to enroll at this campus</t>
  </si>
  <si>
    <t xml:space="preserve">Were the following factors very important to you in deciding on your major? </t>
  </si>
  <si>
    <t xml:space="preserve">    (0=no, 1=yes)</t>
  </si>
  <si>
    <t xml:space="preserve">    67.  Intellectual curiosity</t>
  </si>
  <si>
    <t xml:space="preserve">    68.  Leads to a high paying job</t>
  </si>
  <si>
    <t xml:space="preserve">    69.  Prepares me for a fulfilling career</t>
  </si>
  <si>
    <t xml:space="preserve">    70.  Complements desire to study abroad</t>
  </si>
  <si>
    <t xml:space="preserve">    71.  Parental desires</t>
  </si>
  <si>
    <t xml:space="preserve">    72.  Easy requirements</t>
  </si>
  <si>
    <t xml:space="preserve">    73.  Allows time for other activities</t>
  </si>
  <si>
    <t xml:space="preserve">    74.  Provides international opportunities</t>
  </si>
  <si>
    <t xml:space="preserve">    75.  Prestige</t>
  </si>
  <si>
    <t xml:space="preserve">    76.  Couldn't get into my first choice of major</t>
  </si>
  <si>
    <t xml:space="preserve">    77.  Interest in subject area</t>
  </si>
  <si>
    <t xml:space="preserve">    78.  Prepares me for graduate/professional school</t>
  </si>
  <si>
    <t>How often over this academic year were you required to do the following?</t>
  </si>
  <si>
    <t xml:space="preserve">    79.  Recognize or recall specific facts, terms and concepts</t>
  </si>
  <si>
    <t xml:space="preserve">    80.  Explain methods, ideas, or concepts and use them to solve problems</t>
  </si>
  <si>
    <t xml:space="preserve">    81.  Break down material into component parts or arguments into assumptions to see the basis for different outcomes and conclusions</t>
  </si>
  <si>
    <t xml:space="preserve">    82.  Judge the value of information, ideas, actions, and conclusions based on the soundness of sources, methods and reasoning</t>
  </si>
  <si>
    <t xml:space="preserve">    83.  Create or generate new ideas, products or ways of understanding</t>
  </si>
  <si>
    <t>How often over this academic year have  you done the following?</t>
  </si>
  <si>
    <t xml:space="preserve">    84.  Used facts and examples to support your viewpoint</t>
  </si>
  <si>
    <t xml:space="preserve">    85.  Incorporated ideas or concepts from different courses when completing assignments</t>
  </si>
  <si>
    <t xml:space="preserve">    86.  Examined how others gathered and interpreted data and assessed the soundness of their conclusions</t>
  </si>
  <si>
    <t xml:space="preserve">    87.  Reconsidered your own position on a topic after assessing the arguments of others</t>
  </si>
  <si>
    <t xml:space="preserve">    88.  Do you understand how the requirements of your major combine to produce a coherent understanding of a field of study?</t>
  </si>
  <si>
    <t xml:space="preserve">    89.  Are the program requirements well defined?</t>
  </si>
  <si>
    <t xml:space="preserve">    90.  Are department rules and policies clearly communicated?</t>
  </si>
  <si>
    <t xml:space="preserve">    91.  Is the description of the major in the catalog accurate?</t>
  </si>
  <si>
    <t>Answer the following questions about your educational experience overall:</t>
  </si>
  <si>
    <t>Answer the following questions about your major:</t>
  </si>
  <si>
    <t xml:space="preserve">    92.  Are there open channels of communication between faculty and students regarding student needs, concerns, and suggestions?</t>
  </si>
  <si>
    <t xml:space="preserve">    93.  Are students treated equitably and fairly by the faculty?</t>
  </si>
  <si>
    <t xml:space="preserve">    94.  Do faculty clearly explain what constitutes plagiarism and its consequences?</t>
  </si>
  <si>
    <t xml:space="preserve">    95.  Do faculty provide prompt and useful feedback on student work?</t>
  </si>
  <si>
    <t>How satisfied are you with each of the following aspects of your educational experience in the major?</t>
  </si>
  <si>
    <t xml:space="preserve">    96.  Variety of courses available in your major</t>
  </si>
  <si>
    <t xml:space="preserve">    97.  Quality of lower-division courses in your major</t>
  </si>
  <si>
    <t xml:space="preserve">    98.  Quality of upper-division courses in your major</t>
  </si>
  <si>
    <t>How satisfied are you with each of the following aspects of your educational experience overall?</t>
  </si>
  <si>
    <t xml:space="preserve">    100.  Advising by student peer advisers on academic matters</t>
  </si>
  <si>
    <t xml:space="preserve">      99.  Advising by faculty on academic matters</t>
  </si>
  <si>
    <t xml:space="preserve">    101.  Advising by school or college staff on academic matters</t>
  </si>
  <si>
    <t xml:space="preserve">    103.  Quality of faculty instruction</t>
  </si>
  <si>
    <t xml:space="preserve">    102.  Advising by departmental staff on academic matters</t>
  </si>
  <si>
    <t xml:space="preserve">    104.  Quality of teaching by graduate student TAs</t>
  </si>
  <si>
    <t xml:space="preserve">    105.  Availability of courses for general education or breadth requirements</t>
  </si>
  <si>
    <t xml:space="preserve">    106.  Availability of courses needed for graduation</t>
  </si>
  <si>
    <t xml:space="preserve">    107.  Access to small classes</t>
  </si>
  <si>
    <t xml:space="preserve">    108.  Access to faculty outside of class</t>
  </si>
  <si>
    <t xml:space="preserve">    109.  Ability to get into a major that you want</t>
  </si>
  <si>
    <t xml:space="preserve">    110.  Opportunities for research experience or to produce creative products</t>
  </si>
  <si>
    <t xml:space="preserve">    111.  Educational enrichment programs (e.g., study abroad, internships)</t>
  </si>
  <si>
    <t xml:space="preserve">    112.  Accessibility of library staff</t>
  </si>
  <si>
    <t xml:space="preserve">    113.  Availability of library research materials</t>
  </si>
  <si>
    <t>Number of Responses</t>
  </si>
  <si>
    <t>reference</t>
  </si>
  <si>
    <t>University</t>
  </si>
  <si>
    <t>Department / College</t>
  </si>
  <si>
    <t>_ALL_</t>
  </si>
  <si>
    <t>year</t>
  </si>
  <si>
    <t>UNIV</t>
  </si>
  <si>
    <t>Dept_College</t>
  </si>
  <si>
    <t>SERU other</t>
  </si>
  <si>
    <t>GRAD Schl</t>
  </si>
  <si>
    <t>309999</t>
  </si>
  <si>
    <t>IS:APPLIED INFORMATION MGMT</t>
  </si>
  <si>
    <t>440501</t>
  </si>
  <si>
    <t xml:space="preserve">    NOTE: only declared majors could answer these questions</t>
  </si>
  <si>
    <t xml:space="preserve">GENERAL SOCIAL SCIENCE </t>
  </si>
  <si>
    <t>Choose:</t>
  </si>
  <si>
    <t>Clicking on a box will activate a drop-down menu</t>
  </si>
  <si>
    <t>Law</t>
  </si>
  <si>
    <t>220101</t>
  </si>
  <si>
    <t>LAW</t>
  </si>
  <si>
    <t>230501</t>
  </si>
  <si>
    <t>CREATIVE WRITING</t>
  </si>
  <si>
    <t>521002</t>
  </si>
  <si>
    <t>IS:Industrial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</si>
</sst>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quotePrefix="1" applyNumberFormat="1"/>
    <xf numFmtId="0" fontId="0" fillId="0" borderId="0" xfId="0" applyFill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164" fontId="0" fillId="0" borderId="0" xfId="0" applyNumberFormat="1"/>
    <xf numFmtId="3" fontId="1" fillId="0" borderId="3" xfId="0" applyNumberFormat="1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3" fontId="0" fillId="0" borderId="0" xfId="0" applyNumberFormat="1"/>
    <xf numFmtId="0" fontId="2" fillId="0" borderId="0" xfId="0" quotePrefix="1" applyNumberFormat="1" applyFont="1"/>
    <xf numFmtId="0" fontId="2" fillId="0" borderId="0" xfId="0" applyFont="1"/>
    <xf numFmtId="0" fontId="3" fillId="0" borderId="0" xfId="0" applyFont="1"/>
    <xf numFmtId="0" fontId="3" fillId="0" borderId="0" xfId="0" quotePrefix="1" applyNumberFormat="1" applyFont="1"/>
    <xf numFmtId="0" fontId="5" fillId="0" borderId="2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4" fontId="7" fillId="0" borderId="1" xfId="0" applyNumberFormat="1" applyFont="1" applyFill="1" applyBorder="1"/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3" fillId="0" borderId="5" xfId="0" applyFont="1" applyBorder="1"/>
    <xf numFmtId="164" fontId="3" fillId="0" borderId="0" xfId="0" applyNumberFormat="1" applyFont="1" applyBorder="1"/>
    <xf numFmtId="3" fontId="3" fillId="0" borderId="0" xfId="0" applyNumberFormat="1" applyFont="1" applyBorder="1"/>
    <xf numFmtId="0" fontId="3" fillId="0" borderId="5" xfId="0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 applyBorder="1"/>
    <xf numFmtId="0" fontId="8" fillId="0" borderId="5" xfId="0" applyFont="1" applyBorder="1"/>
    <xf numFmtId="164" fontId="4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1" sqref="O1"/>
    </sheetView>
  </sheetViews>
  <sheetFormatPr defaultRowHeight="15" x14ac:dyDescent="0.25"/>
  <cols>
    <col min="1" max="1" width="109.85546875" bestFit="1" customWidth="1"/>
    <col min="2" max="2" width="8.140625" bestFit="1" customWidth="1"/>
    <col min="3" max="3" width="11.7109375" style="15" customWidth="1"/>
    <col min="4" max="4" width="3.7109375" customWidth="1"/>
    <col min="5" max="5" width="11.7109375" style="19" customWidth="1"/>
    <col min="6" max="6" width="3.7109375" customWidth="1"/>
    <col min="7" max="7" width="11.7109375" customWidth="1"/>
    <col min="8" max="8" width="3.7109375" customWidth="1"/>
    <col min="9" max="9" width="11.7109375" customWidth="1"/>
    <col min="10" max="10" width="3.7109375" customWidth="1"/>
    <col min="11" max="11" width="11.7109375" customWidth="1"/>
    <col min="12" max="12" width="3.7109375" customWidth="1"/>
    <col min="13" max="13" width="11.7109375" customWidth="1"/>
    <col min="14" max="14" width="3.7109375" customWidth="1"/>
    <col min="15" max="15" width="11.7109375" customWidth="1"/>
    <col min="16" max="16" width="3.7109375" customWidth="1"/>
    <col min="17" max="17" width="11.7109375" customWidth="1"/>
    <col min="18" max="18" width="3.7109375" customWidth="1"/>
  </cols>
  <sheetData>
    <row r="1" spans="1:18" ht="18.75" x14ac:dyDescent="0.3">
      <c r="A1" s="24" t="s">
        <v>337</v>
      </c>
      <c r="B1" s="4"/>
      <c r="C1" s="12"/>
      <c r="D1" s="4"/>
      <c r="E1" s="1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5.75" x14ac:dyDescent="0.25">
      <c r="A2" s="25" t="s">
        <v>338</v>
      </c>
      <c r="B2" s="3"/>
      <c r="C2" s="13"/>
      <c r="D2" s="3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</row>
    <row r="3" spans="1:18" ht="15.75" x14ac:dyDescent="0.25">
      <c r="A3" s="26" t="s">
        <v>340</v>
      </c>
      <c r="B3" s="3"/>
      <c r="C3" s="43" t="s">
        <v>488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"/>
    </row>
    <row r="4" spans="1:18" x14ac:dyDescent="0.25">
      <c r="A4" s="7"/>
      <c r="B4" s="3"/>
      <c r="C4" s="13"/>
      <c r="D4" s="3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"/>
    </row>
    <row r="5" spans="1:18" x14ac:dyDescent="0.25">
      <c r="A5" s="27" t="s">
        <v>474</v>
      </c>
      <c r="B5" s="28" t="s">
        <v>487</v>
      </c>
      <c r="C5" s="44" t="s">
        <v>59</v>
      </c>
      <c r="D5" s="44"/>
      <c r="E5" s="44"/>
      <c r="F5" s="29"/>
      <c r="G5" s="44" t="s">
        <v>59</v>
      </c>
      <c r="H5" s="44"/>
      <c r="I5" s="44"/>
      <c r="J5" s="29"/>
      <c r="K5" s="44" t="s">
        <v>480</v>
      </c>
      <c r="L5" s="44"/>
      <c r="M5" s="44"/>
      <c r="N5" s="29"/>
      <c r="O5" s="44" t="s">
        <v>480</v>
      </c>
      <c r="P5" s="44"/>
      <c r="Q5" s="44"/>
      <c r="R5" s="6"/>
    </row>
    <row r="6" spans="1:18" x14ac:dyDescent="0.25">
      <c r="A6" s="27" t="s">
        <v>475</v>
      </c>
      <c r="B6" s="28" t="s">
        <v>487</v>
      </c>
      <c r="C6" s="46" t="s">
        <v>166</v>
      </c>
      <c r="D6" s="46"/>
      <c r="E6" s="46"/>
      <c r="F6" s="30"/>
      <c r="G6" s="46" t="s">
        <v>166</v>
      </c>
      <c r="H6" s="46"/>
      <c r="I6" s="46"/>
      <c r="J6" s="30"/>
      <c r="K6" s="46" t="s">
        <v>166</v>
      </c>
      <c r="L6" s="46"/>
      <c r="M6" s="46"/>
      <c r="N6" s="30"/>
      <c r="O6" s="46" t="s">
        <v>166</v>
      </c>
      <c r="P6" s="46"/>
      <c r="Q6" s="46"/>
      <c r="R6" s="6"/>
    </row>
    <row r="7" spans="1:18" x14ac:dyDescent="0.25">
      <c r="A7" s="27" t="s">
        <v>339</v>
      </c>
      <c r="B7" s="28" t="s">
        <v>487</v>
      </c>
      <c r="C7" s="45">
        <v>2010</v>
      </c>
      <c r="D7" s="45"/>
      <c r="E7" s="45"/>
      <c r="F7" s="30"/>
      <c r="G7" s="45">
        <v>2011</v>
      </c>
      <c r="H7" s="45"/>
      <c r="I7" s="45"/>
      <c r="J7" s="30"/>
      <c r="K7" s="45">
        <v>2010</v>
      </c>
      <c r="L7" s="45"/>
      <c r="M7" s="45"/>
      <c r="N7" s="30"/>
      <c r="O7" s="45">
        <v>2011</v>
      </c>
      <c r="P7" s="45"/>
      <c r="Q7" s="45"/>
      <c r="R7" s="6"/>
    </row>
    <row r="8" spans="1:18" s="2" customFormat="1" ht="26.25" x14ac:dyDescent="0.25">
      <c r="A8" s="27"/>
      <c r="B8" s="30"/>
      <c r="C8" s="31" t="s">
        <v>405</v>
      </c>
      <c r="D8" s="32"/>
      <c r="E8" s="33" t="s">
        <v>472</v>
      </c>
      <c r="F8" s="30"/>
      <c r="G8" s="34" t="s">
        <v>405</v>
      </c>
      <c r="H8" s="32"/>
      <c r="I8" s="35" t="s">
        <v>472</v>
      </c>
      <c r="J8" s="30"/>
      <c r="K8" s="34" t="s">
        <v>405</v>
      </c>
      <c r="L8" s="32"/>
      <c r="M8" s="35" t="s">
        <v>472</v>
      </c>
      <c r="N8" s="30"/>
      <c r="O8" s="34" t="s">
        <v>405</v>
      </c>
      <c r="P8" s="32"/>
      <c r="Q8" s="35" t="s">
        <v>472</v>
      </c>
      <c r="R8" s="8"/>
    </row>
    <row r="9" spans="1:18" x14ac:dyDescent="0.25">
      <c r="A9" s="36"/>
      <c r="B9" s="29"/>
      <c r="C9" s="37"/>
      <c r="D9" s="29"/>
      <c r="E9" s="3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6"/>
    </row>
    <row r="10" spans="1:18" x14ac:dyDescent="0.25">
      <c r="A10" s="27" t="s">
        <v>341</v>
      </c>
      <c r="B10" s="29"/>
      <c r="C10" s="37"/>
      <c r="D10" s="29"/>
      <c r="E10" s="3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6"/>
    </row>
    <row r="11" spans="1:18" x14ac:dyDescent="0.25">
      <c r="A11" s="39" t="s">
        <v>342</v>
      </c>
      <c r="B11" s="29"/>
      <c r="C11" s="37"/>
      <c r="D11" s="29"/>
      <c r="E11" s="3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6"/>
    </row>
    <row r="12" spans="1:18" x14ac:dyDescent="0.25">
      <c r="A12" s="42" t="s">
        <v>366</v>
      </c>
      <c r="B12" s="29"/>
      <c r="C12" s="37">
        <f>IF(ISNA(VLOOKUP(C$7&amp;C$5&amp;C$6,skills!$A$1:$BK$720,8,FALSE)),0,VLOOKUP(C$7&amp;C$5&amp;C$6,skills!$A$1:$BK$720,8,FALSE))</f>
        <v>4.1775700934579438</v>
      </c>
      <c r="D12" s="29"/>
      <c r="E12" s="38">
        <f>IF(ISNA(VLOOKUP(C$7&amp;C$5&amp;C$6,skills!$A$1:$BK$720,9,FALSE)),0,VLOOKUP(C$7&amp;C$5&amp;C$6,skills!$A$1:$BK$720,9,FALSE))</f>
        <v>107</v>
      </c>
      <c r="F12" s="29"/>
      <c r="G12" s="37">
        <f>IF(ISNA(VLOOKUP(G$7&amp;G$5&amp;G$6,skills!$A$1:$BK$720,8,FALSE)),0,VLOOKUP(G$7&amp;G$5&amp;G$6,skills!$A$1:$BK$720,8,FALSE))</f>
        <v>4.0462962962962967</v>
      </c>
      <c r="H12" s="29"/>
      <c r="I12" s="38">
        <f>IF(ISNA(VLOOKUP(G$7&amp;G$5&amp;G$6,skills!$A$1:$BK$720,9,FALSE)),0,VLOOKUP(G$7&amp;G$5&amp;G$6,skills!$A$1:$BK$720,9,FALSE))</f>
        <v>108</v>
      </c>
      <c r="J12" s="29"/>
      <c r="K12" s="37">
        <f>IF(ISNA(VLOOKUP(K$7&amp;K$5&amp;K$6,skills!$A$1:$BK$720,8,FALSE)),0,VLOOKUP(K$7&amp;K$5&amp;K$6,skills!$A$1:$BK$720,8,FALSE))</f>
        <v>4.0440744368266408</v>
      </c>
      <c r="L12" s="29"/>
      <c r="M12" s="38">
        <f>IF(ISNA(VLOOKUP(K$7&amp;K$5&amp;K$6,skills!$A$1:$BK$720,9,FALSE)),0,VLOOKUP(K$7&amp;K$5&amp;K$6,skills!$A$1:$BK$720,9,FALSE))</f>
        <v>1021</v>
      </c>
      <c r="N12" s="29"/>
      <c r="O12" s="37">
        <f>IF(ISNA(VLOOKUP(O$7&amp;O$5&amp;O$6,skills!$A$1:$BK$720,8,FALSE)),0,VLOOKUP(O$7&amp;O$5&amp;O$6,skills!$A$1:$BK$720,8,FALSE))</f>
        <v>4.0413907284768209</v>
      </c>
      <c r="P12" s="29"/>
      <c r="Q12" s="38">
        <f>IF(ISNA(VLOOKUP(O$7&amp;O$5&amp;O$6,skills!$A$1:$BK$720,9,FALSE)),0,VLOOKUP(O$7&amp;O$5&amp;O$6,skills!$A$1:$BK$720,9,FALSE))</f>
        <v>1208</v>
      </c>
      <c r="R12" s="6"/>
    </row>
    <row r="13" spans="1:18" x14ac:dyDescent="0.25">
      <c r="A13" s="42" t="s">
        <v>365</v>
      </c>
      <c r="B13" s="29"/>
      <c r="C13" s="37">
        <f>IF(ISNA(VLOOKUP(C$7&amp;C$5&amp;C$6,skills!$A$1:$BK$720,10,FALSE)),0,VLOOKUP(C$7&amp;C$5&amp;C$6,skills!$A$1:$BK$720,10,FALSE))</f>
        <v>4.962616822429907</v>
      </c>
      <c r="D13" s="29"/>
      <c r="E13" s="38">
        <f>IF(ISNA(VLOOKUP(C$7&amp;C$5&amp;C$6,skills!$A$1:$BK$720,11,FALSE)),0,VLOOKUP(C$7&amp;C$5&amp;C$6,skills!$A$1:$BK$720,11,FALSE))</f>
        <v>107</v>
      </c>
      <c r="F13" s="29"/>
      <c r="G13" s="37">
        <f>IF(ISNA(VLOOKUP(G$7&amp;G$5&amp;G$6,skills!$A$1:$BK$720,10,FALSE)),0,VLOOKUP(G$7&amp;G$5&amp;G$6,skills!$A$1:$BK$720,10,FALSE))</f>
        <v>4.7884615384615383</v>
      </c>
      <c r="H13" s="29"/>
      <c r="I13" s="38">
        <f>IF(ISNA(VLOOKUP(G$7&amp;G$5&amp;G$6,skills!$A$1:$BK$720,11,FALSE)),0,VLOOKUP(G$7&amp;G$5&amp;G$6,skills!$A$1:$BK$720,11,FALSE))</f>
        <v>104</v>
      </c>
      <c r="J13" s="29"/>
      <c r="K13" s="37">
        <f>IF(ISNA(VLOOKUP(K$7&amp;K$5&amp;K$6,skills!$A$1:$BK$720,10,FALSE)),0,VLOOKUP(K$7&amp;K$5&amp;K$6,skills!$A$1:$BK$720,10,FALSE))</f>
        <v>4.9237623762376241</v>
      </c>
      <c r="L13" s="29"/>
      <c r="M13" s="38">
        <f>IF(ISNA(VLOOKUP(K$7&amp;K$5&amp;K$6,skills!$A$1:$BK$720,11,FALSE)),0,VLOOKUP(K$7&amp;K$5&amp;K$6,skills!$A$1:$BK$720,11,FALSE))</f>
        <v>1010</v>
      </c>
      <c r="N13" s="29"/>
      <c r="O13" s="37">
        <f>IF(ISNA(VLOOKUP(O$7&amp;O$5&amp;O$6,skills!$A$1:$BK$720,10,FALSE)),0,VLOOKUP(O$7&amp;O$5&amp;O$6,skills!$A$1:$BK$720,10,FALSE))</f>
        <v>4.9824854045037528</v>
      </c>
      <c r="P13" s="29"/>
      <c r="Q13" s="38">
        <f>IF(ISNA(VLOOKUP(O$7&amp;O$5&amp;O$6,skills!$A$1:$BK$720,11,FALSE)),0,VLOOKUP(O$7&amp;O$5&amp;O$6,skills!$A$1:$BK$720,11,FALSE))</f>
        <v>1199</v>
      </c>
      <c r="R13" s="6"/>
    </row>
    <row r="14" spans="1:18" x14ac:dyDescent="0.25">
      <c r="A14" s="42" t="s">
        <v>364</v>
      </c>
      <c r="B14" s="29"/>
      <c r="C14" s="37">
        <f>IF(ISNA(VLOOKUP(C$7&amp;C$5&amp;C$6,skills!$A$1:$BK$720,12,FALSE)),0,VLOOKUP(C$7&amp;C$5&amp;C$6,skills!$A$1:$BK$720,12,FALSE))</f>
        <v>4.037383177570093</v>
      </c>
      <c r="D14" s="29"/>
      <c r="E14" s="38">
        <f>IF(ISNA(VLOOKUP(C$7&amp;C$5&amp;C$6,skills!$A$1:$BK$720,13,FALSE)),0,VLOOKUP(C$7&amp;C$5&amp;C$6,skills!$A$1:$BK$720,13,FALSE))</f>
        <v>107</v>
      </c>
      <c r="F14" s="29"/>
      <c r="G14" s="37">
        <f>IF(ISNA(VLOOKUP(G$7&amp;G$5&amp;G$6,skills!$A$1:$BK$720,12,FALSE)),0,VLOOKUP(G$7&amp;G$5&amp;G$6,skills!$A$1:$BK$720,12,FALSE))</f>
        <v>4.037383177570093</v>
      </c>
      <c r="H14" s="29"/>
      <c r="I14" s="38">
        <f>IF(ISNA(VLOOKUP(G$7&amp;G$5&amp;G$6,skills!$A$1:$BK$720,13,FALSE)),0,VLOOKUP(G$7&amp;G$5&amp;G$6,skills!$A$1:$BK$720,13,FALSE))</f>
        <v>107</v>
      </c>
      <c r="J14" s="29"/>
      <c r="K14" s="37">
        <f>IF(ISNA(VLOOKUP(K$7&amp;K$5&amp;K$6,skills!$A$1:$BK$720,12,FALSE)),0,VLOOKUP(K$7&amp;K$5&amp;K$6,skills!$A$1:$BK$720,12,FALSE))</f>
        <v>3.9390962671905698</v>
      </c>
      <c r="L14" s="29"/>
      <c r="M14" s="38">
        <f>IF(ISNA(VLOOKUP(K$7&amp;K$5&amp;K$6,skills!$A$1:$BK$720,13,FALSE)),0,VLOOKUP(K$7&amp;K$5&amp;K$6,skills!$A$1:$BK$720,13,FALSE))</f>
        <v>1018</v>
      </c>
      <c r="N14" s="29"/>
      <c r="O14" s="37">
        <f>IF(ISNA(VLOOKUP(O$7&amp;O$5&amp;O$6,skills!$A$1:$BK$720,12,FALSE)),0,VLOOKUP(O$7&amp;O$5&amp;O$6,skills!$A$1:$BK$720,12,FALSE))</f>
        <v>3.9975083056478407</v>
      </c>
      <c r="P14" s="29"/>
      <c r="Q14" s="38">
        <f>IF(ISNA(VLOOKUP(O$7&amp;O$5&amp;O$6,skills!$A$1:$BK$720,13,FALSE)),0,VLOOKUP(O$7&amp;O$5&amp;O$6,skills!$A$1:$BK$720,13,FALSE))</f>
        <v>1204</v>
      </c>
      <c r="R14" s="6"/>
    </row>
    <row r="15" spans="1:18" x14ac:dyDescent="0.25">
      <c r="A15" s="42" t="s">
        <v>363</v>
      </c>
      <c r="B15" s="29"/>
      <c r="C15" s="37">
        <f>IF(ISNA(VLOOKUP(C$7&amp;C$5&amp;C$6,skills!$A$1:$BK$720,14,FALSE)),0,VLOOKUP(C$7&amp;C$5&amp;C$6,skills!$A$1:$BK$720,14,FALSE))</f>
        <v>4.8504672897196262</v>
      </c>
      <c r="D15" s="29"/>
      <c r="E15" s="38">
        <f>IF(ISNA(VLOOKUP(C$7&amp;C$5&amp;C$6,skills!$A$1:$BK$720,15,FALSE)),0,VLOOKUP(C$7&amp;C$5&amp;C$6,skills!$A$1:$BK$720,15,FALSE))</f>
        <v>107</v>
      </c>
      <c r="F15" s="29"/>
      <c r="G15" s="37">
        <f>IF(ISNA(VLOOKUP(G$7&amp;G$5&amp;G$6,skills!$A$1:$BK$720,14,FALSE)),0,VLOOKUP(G$7&amp;G$5&amp;G$6,skills!$A$1:$BK$720,14,FALSE))</f>
        <v>4.766990291262136</v>
      </c>
      <c r="H15" s="29"/>
      <c r="I15" s="38">
        <f>IF(ISNA(VLOOKUP(G$7&amp;G$5&amp;G$6,skills!$A$1:$BK$720,15,FALSE)),0,VLOOKUP(G$7&amp;G$5&amp;G$6,skills!$A$1:$BK$720,15,FALSE))</f>
        <v>103</v>
      </c>
      <c r="J15" s="29"/>
      <c r="K15" s="37">
        <f>IF(ISNA(VLOOKUP(K$7&amp;K$5&amp;K$6,skills!$A$1:$BK$720,14,FALSE)),0,VLOOKUP(K$7&amp;K$5&amp;K$6,skills!$A$1:$BK$720,14,FALSE))</f>
        <v>4.8979187314172448</v>
      </c>
      <c r="L15" s="29"/>
      <c r="M15" s="38">
        <f>IF(ISNA(VLOOKUP(K$7&amp;K$5&amp;K$6,skills!$A$1:$BK$720,15,FALSE)),0,VLOOKUP(K$7&amp;K$5&amp;K$6,skills!$A$1:$BK$720,15,FALSE))</f>
        <v>1009</v>
      </c>
      <c r="N15" s="29"/>
      <c r="O15" s="37">
        <f>IF(ISNA(VLOOKUP(O$7&amp;O$5&amp;O$6,skills!$A$1:$BK$720,14,FALSE)),0,VLOOKUP(O$7&amp;O$5&amp;O$6,skills!$A$1:$BK$720,14,FALSE))</f>
        <v>4.9765690376569038</v>
      </c>
      <c r="P15" s="29"/>
      <c r="Q15" s="38">
        <f>IF(ISNA(VLOOKUP(O$7&amp;O$5&amp;O$6,skills!$A$1:$BK$720,15,FALSE)),0,VLOOKUP(O$7&amp;O$5&amp;O$6,skills!$A$1:$BK$720,15,FALSE))</f>
        <v>1195</v>
      </c>
      <c r="R15" s="6"/>
    </row>
    <row r="16" spans="1:18" x14ac:dyDescent="0.25">
      <c r="A16" s="42" t="s">
        <v>362</v>
      </c>
      <c r="B16" s="29"/>
      <c r="C16" s="37">
        <f>IF(ISNA(VLOOKUP(C$7&amp;C$5&amp;C$6,skills!$A$1:$BK$720,16,FALSE)),0,VLOOKUP(C$7&amp;C$5&amp;C$6,skills!$A$1:$BK$720,16,FALSE))</f>
        <v>4.2264150943396226</v>
      </c>
      <c r="D16" s="29"/>
      <c r="E16" s="38">
        <f>IF(ISNA(VLOOKUP(C$7&amp;C$5&amp;C$6,skills!$A$1:$BK$720,17,FALSE)),0,VLOOKUP(C$7&amp;C$5&amp;C$6,skills!$A$1:$BK$720,17,FALSE))</f>
        <v>106</v>
      </c>
      <c r="F16" s="29"/>
      <c r="G16" s="37">
        <f>IF(ISNA(VLOOKUP(G$7&amp;G$5&amp;G$6,skills!$A$1:$BK$720,16,FALSE)),0,VLOOKUP(G$7&amp;G$5&amp;G$6,skills!$A$1:$BK$720,16,FALSE))</f>
        <v>4.1603773584905657</v>
      </c>
      <c r="H16" s="29"/>
      <c r="I16" s="38">
        <f>IF(ISNA(VLOOKUP(G$7&amp;G$5&amp;G$6,skills!$A$1:$BK$720,17,FALSE)),0,VLOOKUP(G$7&amp;G$5&amp;G$6,skills!$A$1:$BK$720,17,FALSE))</f>
        <v>106</v>
      </c>
      <c r="J16" s="29"/>
      <c r="K16" s="37">
        <f>IF(ISNA(VLOOKUP(K$7&amp;K$5&amp;K$6,skills!$A$1:$BK$720,16,FALSE)),0,VLOOKUP(K$7&amp;K$5&amp;K$6,skills!$A$1:$BK$720,16,FALSE))</f>
        <v>4.0897308075772685</v>
      </c>
      <c r="L16" s="29"/>
      <c r="M16" s="38">
        <f>IF(ISNA(VLOOKUP(K$7&amp;K$5&amp;K$6,skills!$A$1:$BK$720,17,FALSE)),0,VLOOKUP(K$7&amp;K$5&amp;K$6,skills!$A$1:$BK$720,17,FALSE))</f>
        <v>1003</v>
      </c>
      <c r="N16" s="29"/>
      <c r="O16" s="37">
        <f>IF(ISNA(VLOOKUP(O$7&amp;O$5&amp;O$6,skills!$A$1:$BK$720,16,FALSE)),0,VLOOKUP(O$7&amp;O$5&amp;O$6,skills!$A$1:$BK$720,16,FALSE))</f>
        <v>4.1138279932546373</v>
      </c>
      <c r="P16" s="29"/>
      <c r="Q16" s="38">
        <f>IF(ISNA(VLOOKUP(O$7&amp;O$5&amp;O$6,skills!$A$1:$BK$720,17,FALSE)),0,VLOOKUP(O$7&amp;O$5&amp;O$6,skills!$A$1:$BK$720,17,FALSE))</f>
        <v>1186</v>
      </c>
      <c r="R16" s="6"/>
    </row>
    <row r="17" spans="1:18" x14ac:dyDescent="0.25">
      <c r="A17" s="42" t="s">
        <v>361</v>
      </c>
      <c r="B17" s="29"/>
      <c r="C17" s="37">
        <f>IF(ISNA(VLOOKUP(C$7&amp;C$5&amp;C$6,skills!$A$1:$BK$720,18,FALSE)),0,VLOOKUP(C$7&amp;C$5&amp;C$6,skills!$A$1:$BK$720,18,FALSE))</f>
        <v>5.0094339622641506</v>
      </c>
      <c r="D17" s="29"/>
      <c r="E17" s="38">
        <f>IF(ISNA(VLOOKUP(C$7&amp;C$5&amp;C$6,skills!$A$1:$BK$720,19,FALSE)),0,VLOOKUP(C$7&amp;C$5&amp;C$6,skills!$A$1:$BK$720,19,FALSE))</f>
        <v>106</v>
      </c>
      <c r="F17" s="29"/>
      <c r="G17" s="37">
        <f>IF(ISNA(VLOOKUP(G$7&amp;G$5&amp;G$6,skills!$A$1:$BK$720,18,FALSE)),0,VLOOKUP(G$7&amp;G$5&amp;G$6,skills!$A$1:$BK$720,18,FALSE))</f>
        <v>4.8415841584158414</v>
      </c>
      <c r="H17" s="29"/>
      <c r="I17" s="38">
        <f>IF(ISNA(VLOOKUP(G$7&amp;G$5&amp;G$6,skills!$A$1:$BK$720,19,FALSE)),0,VLOOKUP(G$7&amp;G$5&amp;G$6,skills!$A$1:$BK$720,19,FALSE))</f>
        <v>101</v>
      </c>
      <c r="J17" s="29"/>
      <c r="K17" s="37">
        <f>IF(ISNA(VLOOKUP(K$7&amp;K$5&amp;K$6,skills!$A$1:$BK$720,18,FALSE)),0,VLOOKUP(K$7&amp;K$5&amp;K$6,skills!$A$1:$BK$720,18,FALSE))</f>
        <v>4.955867602808425</v>
      </c>
      <c r="L17" s="29"/>
      <c r="M17" s="38">
        <f>IF(ISNA(VLOOKUP(K$7&amp;K$5&amp;K$6,skills!$A$1:$BK$720,19,FALSE)),0,VLOOKUP(K$7&amp;K$5&amp;K$6,skills!$A$1:$BK$720,19,FALSE))</f>
        <v>997</v>
      </c>
      <c r="N17" s="29"/>
      <c r="O17" s="37">
        <f>IF(ISNA(VLOOKUP(O$7&amp;O$5&amp;O$6,skills!$A$1:$BK$720,18,FALSE)),0,VLOOKUP(O$7&amp;O$5&amp;O$6,skills!$A$1:$BK$720,18,FALSE))</f>
        <v>5.0229787234042549</v>
      </c>
      <c r="P17" s="29"/>
      <c r="Q17" s="38">
        <f>IF(ISNA(VLOOKUP(O$7&amp;O$5&amp;O$6,skills!$A$1:$BK$720,19,FALSE)),0,VLOOKUP(O$7&amp;O$5&amp;O$6,skills!$A$1:$BK$720,19,FALSE))</f>
        <v>1175</v>
      </c>
      <c r="R17" s="6"/>
    </row>
    <row r="18" spans="1:18" x14ac:dyDescent="0.25">
      <c r="A18" s="42" t="s">
        <v>360</v>
      </c>
      <c r="B18" s="29"/>
      <c r="C18" s="37">
        <f>IF(ISNA(VLOOKUP(C$7&amp;C$5&amp;C$6,skills!$A$1:$BK$720,20,FALSE)),0,VLOOKUP(C$7&amp;C$5&amp;C$6,skills!$A$1:$BK$720,20,FALSE))</f>
        <v>2.9626168224299065</v>
      </c>
      <c r="D18" s="29"/>
      <c r="E18" s="38">
        <f>IF(ISNA(VLOOKUP(C$7&amp;C$5&amp;C$6,skills!$A$1:$BK$720,21,FALSE)),0,VLOOKUP(C$7&amp;C$5&amp;C$6,skills!$A$1:$BK$720,21,FALSE))</f>
        <v>107</v>
      </c>
      <c r="F18" s="29"/>
      <c r="G18" s="37">
        <f>IF(ISNA(VLOOKUP(G$7&amp;G$5&amp;G$6,skills!$A$1:$BK$720,20,FALSE)),0,VLOOKUP(G$7&amp;G$5&amp;G$6,skills!$A$1:$BK$720,20,FALSE))</f>
        <v>2.7663551401869158</v>
      </c>
      <c r="H18" s="29"/>
      <c r="I18" s="38">
        <f>IF(ISNA(VLOOKUP(G$7&amp;G$5&amp;G$6,skills!$A$1:$BK$720,21,FALSE)),0,VLOOKUP(G$7&amp;G$5&amp;G$6,skills!$A$1:$BK$720,21,FALSE))</f>
        <v>107</v>
      </c>
      <c r="J18" s="29"/>
      <c r="K18" s="37">
        <f>IF(ISNA(VLOOKUP(K$7&amp;K$5&amp;K$6,skills!$A$1:$BK$720,20,FALSE)),0,VLOOKUP(K$7&amp;K$5&amp;K$6,skills!$A$1:$BK$720,20,FALSE))</f>
        <v>3.1110019646365421</v>
      </c>
      <c r="L18" s="29"/>
      <c r="M18" s="38">
        <f>IF(ISNA(VLOOKUP(K$7&amp;K$5&amp;K$6,skills!$A$1:$BK$720,21,FALSE)),0,VLOOKUP(K$7&amp;K$5&amp;K$6,skills!$A$1:$BK$720,21,FALSE))</f>
        <v>1018</v>
      </c>
      <c r="N18" s="29"/>
      <c r="O18" s="37">
        <f>IF(ISNA(VLOOKUP(O$7&amp;O$5&amp;O$6,skills!$A$1:$BK$720,20,FALSE)),0,VLOOKUP(O$7&amp;O$5&amp;O$6,skills!$A$1:$BK$720,20,FALSE))</f>
        <v>3.0598006644518274</v>
      </c>
      <c r="P18" s="29"/>
      <c r="Q18" s="38">
        <f>IF(ISNA(VLOOKUP(O$7&amp;O$5&amp;O$6,skills!$A$1:$BK$720,21,FALSE)),0,VLOOKUP(O$7&amp;O$5&amp;O$6,skills!$A$1:$BK$720,21,FALSE))</f>
        <v>1204</v>
      </c>
      <c r="R18" s="6"/>
    </row>
    <row r="19" spans="1:18" x14ac:dyDescent="0.25">
      <c r="A19" s="42" t="s">
        <v>359</v>
      </c>
      <c r="B19" s="29"/>
      <c r="C19" s="37">
        <f>IF(ISNA(VLOOKUP(C$7&amp;C$5&amp;C$6,skills!$A$1:$BK$720,22,FALSE)),0,VLOOKUP(C$7&amp;C$5&amp;C$6,skills!$A$1:$BK$720,22,FALSE))</f>
        <v>3.8785046728971961</v>
      </c>
      <c r="D19" s="29"/>
      <c r="E19" s="38">
        <f>IF(ISNA(VLOOKUP(C$7&amp;C$5&amp;C$6,skills!$A$1:$BK$720,23,FALSE)),0,VLOOKUP(C$7&amp;C$5&amp;C$6,skills!$A$1:$BK$720,23,FALSE))</f>
        <v>107</v>
      </c>
      <c r="F19" s="29"/>
      <c r="G19" s="37">
        <f>IF(ISNA(VLOOKUP(G$7&amp;G$5&amp;G$6,skills!$A$1:$BK$720,22,FALSE)),0,VLOOKUP(G$7&amp;G$5&amp;G$6,skills!$A$1:$BK$720,22,FALSE))</f>
        <v>3.5533980582524274</v>
      </c>
      <c r="H19" s="29"/>
      <c r="I19" s="38">
        <f>IF(ISNA(VLOOKUP(G$7&amp;G$5&amp;G$6,skills!$A$1:$BK$720,23,FALSE)),0,VLOOKUP(G$7&amp;G$5&amp;G$6,skills!$A$1:$BK$720,23,FALSE))</f>
        <v>103</v>
      </c>
      <c r="J19" s="29"/>
      <c r="K19" s="37">
        <f>IF(ISNA(VLOOKUP(K$7&amp;K$5&amp;K$6,skills!$A$1:$BK$720,22,FALSE)),0,VLOOKUP(K$7&amp;K$5&amp;K$6,skills!$A$1:$BK$720,22,FALSE))</f>
        <v>3.5144566301096711</v>
      </c>
      <c r="L19" s="29"/>
      <c r="M19" s="38">
        <f>IF(ISNA(VLOOKUP(K$7&amp;K$5&amp;K$6,skills!$A$1:$BK$720,23,FALSE)),0,VLOOKUP(K$7&amp;K$5&amp;K$6,skills!$A$1:$BK$720,23,FALSE))</f>
        <v>1003</v>
      </c>
      <c r="N19" s="29"/>
      <c r="O19" s="37">
        <f>IF(ISNA(VLOOKUP(O$7&amp;O$5&amp;O$6,skills!$A$1:$BK$720,22,FALSE)),0,VLOOKUP(O$7&amp;O$5&amp;O$6,skills!$A$1:$BK$720,22,FALSE))</f>
        <v>3.6312709030100336</v>
      </c>
      <c r="P19" s="29"/>
      <c r="Q19" s="38">
        <f>IF(ISNA(VLOOKUP(O$7&amp;O$5&amp;O$6,skills!$A$1:$BK$720,23,FALSE)),0,VLOOKUP(O$7&amp;O$5&amp;O$6,skills!$A$1:$BK$720,23,FALSE))</f>
        <v>1196</v>
      </c>
      <c r="R19" s="6"/>
    </row>
    <row r="20" spans="1:18" x14ac:dyDescent="0.25">
      <c r="A20" s="42" t="s">
        <v>358</v>
      </c>
      <c r="B20" s="29"/>
      <c r="C20" s="37">
        <f>IF(ISNA(VLOOKUP(C$7&amp;C$5&amp;C$6,skills!$A$1:$BK$720,24,FALSE)),0,VLOOKUP(C$7&amp;C$5&amp;C$6,skills!$A$1:$BK$720,24,FALSE))</f>
        <v>3.638095238095238</v>
      </c>
      <c r="D20" s="29"/>
      <c r="E20" s="38">
        <f>IF(ISNA(VLOOKUP(C$7&amp;C$5&amp;C$6,skills!$A$1:$BK$720,25,FALSE)),0,VLOOKUP(C$7&amp;C$5&amp;C$6,skills!$A$1:$BK$720,25,FALSE))</f>
        <v>105</v>
      </c>
      <c r="F20" s="29"/>
      <c r="G20" s="37">
        <f>IF(ISNA(VLOOKUP(G$7&amp;G$5&amp;G$6,skills!$A$1:$BK$720,24,FALSE)),0,VLOOKUP(G$7&amp;G$5&amp;G$6,skills!$A$1:$BK$720,24,FALSE))</f>
        <v>3.5566037735849059</v>
      </c>
      <c r="H20" s="29"/>
      <c r="I20" s="38">
        <f>IF(ISNA(VLOOKUP(G$7&amp;G$5&amp;G$6,skills!$A$1:$BK$720,25,FALSE)),0,VLOOKUP(G$7&amp;G$5&amp;G$6,skills!$A$1:$BK$720,25,FALSE))</f>
        <v>106</v>
      </c>
      <c r="J20" s="29"/>
      <c r="K20" s="37">
        <f>IF(ISNA(VLOOKUP(K$7&amp;K$5&amp;K$6,skills!$A$1:$BK$720,24,FALSE)),0,VLOOKUP(K$7&amp;K$5&amp;K$6,skills!$A$1:$BK$720,24,FALSE))</f>
        <v>3.7537537537537538</v>
      </c>
      <c r="L20" s="29"/>
      <c r="M20" s="38">
        <f>IF(ISNA(VLOOKUP(K$7&amp;K$5&amp;K$6,skills!$A$1:$BK$720,25,FALSE)),0,VLOOKUP(K$7&amp;K$5&amp;K$6,skills!$A$1:$BK$720,25,FALSE))</f>
        <v>999</v>
      </c>
      <c r="N20" s="29"/>
      <c r="O20" s="37">
        <f>IF(ISNA(VLOOKUP(O$7&amp;O$5&amp;O$6,skills!$A$1:$BK$720,24,FALSE)),0,VLOOKUP(O$7&amp;O$5&amp;O$6,skills!$A$1:$BK$720,24,FALSE))</f>
        <v>3.6923076923076925</v>
      </c>
      <c r="P20" s="29"/>
      <c r="Q20" s="38">
        <f>IF(ISNA(VLOOKUP(O$7&amp;O$5&amp;O$6,skills!$A$1:$BK$720,25,FALSE)),0,VLOOKUP(O$7&amp;O$5&amp;O$6,skills!$A$1:$BK$720,25,FALSE))</f>
        <v>1183</v>
      </c>
      <c r="R20" s="6"/>
    </row>
    <row r="21" spans="1:18" x14ac:dyDescent="0.25">
      <c r="A21" s="42" t="s">
        <v>346</v>
      </c>
      <c r="B21" s="29"/>
      <c r="C21" s="37">
        <f>IF(ISNA(VLOOKUP(C$7&amp;C$5&amp;C$6,skills!$A$1:$BK$720,26,FALSE)),0,VLOOKUP(C$7&amp;C$5&amp;C$6,skills!$A$1:$BK$720,26,FALSE))</f>
        <v>4.865384615384615</v>
      </c>
      <c r="D21" s="29"/>
      <c r="E21" s="38">
        <f>IF(ISNA(VLOOKUP(C$7&amp;C$5&amp;C$6,skills!$A$1:$BK$720,27,FALSE)),0,VLOOKUP(C$7&amp;C$5&amp;C$6,skills!$A$1:$BK$720,27,FALSE))</f>
        <v>104</v>
      </c>
      <c r="F21" s="29"/>
      <c r="G21" s="37">
        <f>IF(ISNA(VLOOKUP(G$7&amp;G$5&amp;G$6,skills!$A$1:$BK$720,26,FALSE)),0,VLOOKUP(G$7&amp;G$5&amp;G$6,skills!$A$1:$BK$720,26,FALSE))</f>
        <v>4.6764705882352944</v>
      </c>
      <c r="H21" s="29"/>
      <c r="I21" s="38">
        <f>IF(ISNA(VLOOKUP(G$7&amp;G$5&amp;G$6,skills!$A$1:$BK$720,27,FALSE)),0,VLOOKUP(G$7&amp;G$5&amp;G$6,skills!$A$1:$BK$720,27,FALSE))</f>
        <v>102</v>
      </c>
      <c r="J21" s="29"/>
      <c r="K21" s="37">
        <f>IF(ISNA(VLOOKUP(K$7&amp;K$5&amp;K$6,skills!$A$1:$BK$720,26,FALSE)),0,VLOOKUP(K$7&amp;K$5&amp;K$6,skills!$A$1:$BK$720,26,FALSE))</f>
        <v>4.9473684210526319</v>
      </c>
      <c r="L21" s="29"/>
      <c r="M21" s="38">
        <f>IF(ISNA(VLOOKUP(K$7&amp;K$5&amp;K$6,skills!$A$1:$BK$720,27,FALSE)),0,VLOOKUP(K$7&amp;K$5&amp;K$6,skills!$A$1:$BK$720,27,FALSE))</f>
        <v>988</v>
      </c>
      <c r="N21" s="29"/>
      <c r="O21" s="37">
        <f>IF(ISNA(VLOOKUP(O$7&amp;O$5&amp;O$6,skills!$A$1:$BK$720,26,FALSE)),0,VLOOKUP(O$7&amp;O$5&amp;O$6,skills!$A$1:$BK$720,26,FALSE))</f>
        <v>4.9872665534804757</v>
      </c>
      <c r="P21" s="29"/>
      <c r="Q21" s="38">
        <f>IF(ISNA(VLOOKUP(O$7&amp;O$5&amp;O$6,skills!$A$1:$BK$720,27,FALSE)),0,VLOOKUP(O$7&amp;O$5&amp;O$6,skills!$A$1:$BK$720,27,FALSE))</f>
        <v>1178</v>
      </c>
      <c r="R21" s="6"/>
    </row>
    <row r="22" spans="1:18" x14ac:dyDescent="0.25">
      <c r="A22" s="42" t="s">
        <v>367</v>
      </c>
      <c r="B22" s="29"/>
      <c r="C22" s="37">
        <f>IF(ISNA(VLOOKUP(C$7&amp;C$5&amp;C$6,skills!$A$1:$BK$720,28,FALSE)),0,VLOOKUP(C$7&amp;C$5&amp;C$6,skills!$A$1:$BK$720,28,FALSE))</f>
        <v>3.0952380952380953</v>
      </c>
      <c r="D22" s="29"/>
      <c r="E22" s="38">
        <f>IF(ISNA(VLOOKUP(C$7&amp;C$5&amp;C$6,skills!$A$1:$BK$720,29,FALSE)),0,VLOOKUP(C$7&amp;C$5&amp;C$6,skills!$A$1:$BK$720,29,FALSE))</f>
        <v>105</v>
      </c>
      <c r="F22" s="29"/>
      <c r="G22" s="37">
        <f>IF(ISNA(VLOOKUP(G$7&amp;G$5&amp;G$6,skills!$A$1:$BK$720,28,FALSE)),0,VLOOKUP(G$7&amp;G$5&amp;G$6,skills!$A$1:$BK$720,28,FALSE))</f>
        <v>3.0660377358490565</v>
      </c>
      <c r="H22" s="29"/>
      <c r="I22" s="38">
        <f>IF(ISNA(VLOOKUP(G$7&amp;G$5&amp;G$6,skills!$A$1:$BK$720,29,FALSE)),0,VLOOKUP(G$7&amp;G$5&amp;G$6,skills!$A$1:$BK$720,29,FALSE))</f>
        <v>106</v>
      </c>
      <c r="J22" s="29"/>
      <c r="K22" s="37">
        <f>IF(ISNA(VLOOKUP(K$7&amp;K$5&amp;K$6,skills!$A$1:$BK$720,28,FALSE)),0,VLOOKUP(K$7&amp;K$5&amp;K$6,skills!$A$1:$BK$720,28,FALSE))</f>
        <v>3.3017751479289941</v>
      </c>
      <c r="L22" s="29"/>
      <c r="M22" s="38">
        <f>IF(ISNA(VLOOKUP(K$7&amp;K$5&amp;K$6,skills!$A$1:$BK$720,29,FALSE)),0,VLOOKUP(K$7&amp;K$5&amp;K$6,skills!$A$1:$BK$720,29,FALSE))</f>
        <v>1014</v>
      </c>
      <c r="N22" s="29"/>
      <c r="O22" s="37">
        <f>IF(ISNA(VLOOKUP(O$7&amp;O$5&amp;O$6,skills!$A$1:$BK$720,28,FALSE)),0,VLOOKUP(O$7&amp;O$5&amp;O$6,skills!$A$1:$BK$720,28,FALSE))</f>
        <v>3.4530340814630089</v>
      </c>
      <c r="P22" s="29"/>
      <c r="Q22" s="38">
        <f>IF(ISNA(VLOOKUP(O$7&amp;O$5&amp;O$6,skills!$A$1:$BK$720,29,FALSE)),0,VLOOKUP(O$7&amp;O$5&amp;O$6,skills!$A$1:$BK$720,29,FALSE))</f>
        <v>1203</v>
      </c>
      <c r="R22" s="6"/>
    </row>
    <row r="23" spans="1:18" x14ac:dyDescent="0.25">
      <c r="A23" s="42" t="s">
        <v>347</v>
      </c>
      <c r="B23" s="29"/>
      <c r="C23" s="37">
        <f>IF(ISNA(VLOOKUP(C$7&amp;C$5&amp;C$6,skills!$A$1:$BK$720,30,FALSE)),0,VLOOKUP(C$7&amp;C$5&amp;C$6,skills!$A$1:$BK$720,30,FALSE))</f>
        <v>3.1714285714285713</v>
      </c>
      <c r="D23" s="29"/>
      <c r="E23" s="38">
        <f>IF(ISNA(VLOOKUP(C$7&amp;C$5&amp;C$6,skills!$A$1:$BK$720,31,FALSE)),0,VLOOKUP(C$7&amp;C$5&amp;C$6,skills!$A$1:$BK$720,31,FALSE))</f>
        <v>105</v>
      </c>
      <c r="F23" s="29"/>
      <c r="G23" s="37">
        <f>IF(ISNA(VLOOKUP(G$7&amp;G$5&amp;G$6,skills!$A$1:$BK$720,30,FALSE)),0,VLOOKUP(G$7&amp;G$5&amp;G$6,skills!$A$1:$BK$720,30,FALSE))</f>
        <v>3.0495049504950495</v>
      </c>
      <c r="H23" s="29"/>
      <c r="I23" s="38">
        <f>IF(ISNA(VLOOKUP(G$7&amp;G$5&amp;G$6,skills!$A$1:$BK$720,31,FALSE)),0,VLOOKUP(G$7&amp;G$5&amp;G$6,skills!$A$1:$BK$720,31,FALSE))</f>
        <v>101</v>
      </c>
      <c r="J23" s="29"/>
      <c r="K23" s="37">
        <f>IF(ISNA(VLOOKUP(K$7&amp;K$5&amp;K$6,skills!$A$1:$BK$720,30,FALSE)),0,VLOOKUP(K$7&amp;K$5&amp;K$6,skills!$A$1:$BK$720,30,FALSE))</f>
        <v>3.3346573982125123</v>
      </c>
      <c r="L23" s="29"/>
      <c r="M23" s="38">
        <f>IF(ISNA(VLOOKUP(K$7&amp;K$5&amp;K$6,skills!$A$1:$BK$720,31,FALSE)),0,VLOOKUP(K$7&amp;K$5&amp;K$6,skills!$A$1:$BK$720,31,FALSE))</f>
        <v>1007</v>
      </c>
      <c r="N23" s="29"/>
      <c r="O23" s="37">
        <f>IF(ISNA(VLOOKUP(O$7&amp;O$5&amp;O$6,skills!$A$1:$BK$720,30,FALSE)),0,VLOOKUP(O$7&amp;O$5&amp;O$6,skills!$A$1:$BK$720,30,FALSE))</f>
        <v>3.4949494949494948</v>
      </c>
      <c r="P23" s="29"/>
      <c r="Q23" s="38">
        <f>IF(ISNA(VLOOKUP(O$7&amp;O$5&amp;O$6,skills!$A$1:$BK$720,31,FALSE)),0,VLOOKUP(O$7&amp;O$5&amp;O$6,skills!$A$1:$BK$720,31,FALSE))</f>
        <v>1188</v>
      </c>
      <c r="R23" s="6"/>
    </row>
    <row r="24" spans="1:18" x14ac:dyDescent="0.25">
      <c r="A24" s="42" t="s">
        <v>368</v>
      </c>
      <c r="B24" s="29"/>
      <c r="C24" s="37">
        <f>IF(ISNA(VLOOKUP(C$7&amp;C$5&amp;C$6,skills!$A$1:$BK$720,32,FALSE)),0,VLOOKUP(C$7&amp;C$5&amp;C$6,skills!$A$1:$BK$720,32,FALSE))</f>
        <v>5.1698113207547172</v>
      </c>
      <c r="D24" s="29"/>
      <c r="E24" s="38">
        <f>IF(ISNA(VLOOKUP(C$7&amp;C$5&amp;C$6,skills!$A$1:$BK$720,33,FALSE)),0,VLOOKUP(C$7&amp;C$5&amp;C$6,skills!$A$1:$BK$720,33,FALSE))</f>
        <v>106</v>
      </c>
      <c r="F24" s="29"/>
      <c r="G24" s="37">
        <f>IF(ISNA(VLOOKUP(G$7&amp;G$5&amp;G$6,skills!$A$1:$BK$720,32,FALSE)),0,VLOOKUP(G$7&amp;G$5&amp;G$6,skills!$A$1:$BK$720,32,FALSE))</f>
        <v>4.9523809523809526</v>
      </c>
      <c r="H24" s="29"/>
      <c r="I24" s="38">
        <f>IF(ISNA(VLOOKUP(G$7&amp;G$5&amp;G$6,skills!$A$1:$BK$720,33,FALSE)),0,VLOOKUP(G$7&amp;G$5&amp;G$6,skills!$A$1:$BK$720,33,FALSE))</f>
        <v>105</v>
      </c>
      <c r="J24" s="29"/>
      <c r="K24" s="37">
        <f>IF(ISNA(VLOOKUP(K$7&amp;K$5&amp;K$6,skills!$A$1:$BK$720,32,FALSE)),0,VLOOKUP(K$7&amp;K$5&amp;K$6,skills!$A$1:$BK$720,32,FALSE))</f>
        <v>5.0481809242871192</v>
      </c>
      <c r="L24" s="29"/>
      <c r="M24" s="38">
        <f>IF(ISNA(VLOOKUP(K$7&amp;K$5&amp;K$6,skills!$A$1:$BK$720,33,FALSE)),0,VLOOKUP(K$7&amp;K$5&amp;K$6,skills!$A$1:$BK$720,33,FALSE))</f>
        <v>1017</v>
      </c>
      <c r="N24" s="29"/>
      <c r="O24" s="37">
        <f>IF(ISNA(VLOOKUP(O$7&amp;O$5&amp;O$6,skills!$A$1:$BK$720,32,FALSE)),0,VLOOKUP(O$7&amp;O$5&amp;O$6,skills!$A$1:$BK$720,32,FALSE))</f>
        <v>4.9450915141430949</v>
      </c>
      <c r="P24" s="29"/>
      <c r="Q24" s="38">
        <f>IF(ISNA(VLOOKUP(O$7&amp;O$5&amp;O$6,skills!$A$1:$BK$720,33,FALSE)),0,VLOOKUP(O$7&amp;O$5&amp;O$6,skills!$A$1:$BK$720,33,FALSE))</f>
        <v>1202</v>
      </c>
      <c r="R24" s="6"/>
    </row>
    <row r="25" spans="1:18" x14ac:dyDescent="0.25">
      <c r="A25" s="42" t="s">
        <v>348</v>
      </c>
      <c r="B25" s="29"/>
      <c r="C25" s="37">
        <f>IF(ISNA(VLOOKUP(C$7&amp;C$5&amp;C$6,skills!$A$1:$BK$720,34,FALSE)),0,VLOOKUP(C$7&amp;C$5&amp;C$6,skills!$A$1:$BK$720,34,FALSE))</f>
        <v>5.371428571428571</v>
      </c>
      <c r="D25" s="29"/>
      <c r="E25" s="38">
        <f>IF(ISNA(VLOOKUP(C$7&amp;C$5&amp;C$6,skills!$A$1:$BK$720,35,FALSE)),0,VLOOKUP(C$7&amp;C$5&amp;C$6,skills!$A$1:$BK$720,35,FALSE))</f>
        <v>105</v>
      </c>
      <c r="F25" s="29"/>
      <c r="G25" s="37">
        <f>IF(ISNA(VLOOKUP(G$7&amp;G$5&amp;G$6,skills!$A$1:$BK$720,34,FALSE)),0,VLOOKUP(G$7&amp;G$5&amp;G$6,skills!$A$1:$BK$720,34,FALSE))</f>
        <v>5.2233009708737868</v>
      </c>
      <c r="H25" s="29"/>
      <c r="I25" s="38">
        <f>IF(ISNA(VLOOKUP(G$7&amp;G$5&amp;G$6,skills!$A$1:$BK$720,35,FALSE)),0,VLOOKUP(G$7&amp;G$5&amp;G$6,skills!$A$1:$BK$720,35,FALSE))</f>
        <v>103</v>
      </c>
      <c r="J25" s="29"/>
      <c r="K25" s="37">
        <f>IF(ISNA(VLOOKUP(K$7&amp;K$5&amp;K$6,skills!$A$1:$BK$720,34,FALSE)),0,VLOOKUP(K$7&amp;K$5&amp;K$6,skills!$A$1:$BK$720,34,FALSE))</f>
        <v>5.3532338308457712</v>
      </c>
      <c r="L25" s="29"/>
      <c r="M25" s="38">
        <f>IF(ISNA(VLOOKUP(K$7&amp;K$5&amp;K$6,skills!$A$1:$BK$720,35,FALSE)),0,VLOOKUP(K$7&amp;K$5&amp;K$6,skills!$A$1:$BK$720,35,FALSE))</f>
        <v>1005</v>
      </c>
      <c r="N25" s="29"/>
      <c r="O25" s="37">
        <f>IF(ISNA(VLOOKUP(O$7&amp;O$5&amp;O$6,skills!$A$1:$BK$720,34,FALSE)),0,VLOOKUP(O$7&amp;O$5&amp;O$6,skills!$A$1:$BK$720,34,FALSE))</f>
        <v>5.2943650126156436</v>
      </c>
      <c r="P25" s="29"/>
      <c r="Q25" s="38">
        <f>IF(ISNA(VLOOKUP(O$7&amp;O$5&amp;O$6,skills!$A$1:$BK$720,35,FALSE)),0,VLOOKUP(O$7&amp;O$5&amp;O$6,skills!$A$1:$BK$720,35,FALSE))</f>
        <v>1189</v>
      </c>
      <c r="R25" s="6"/>
    </row>
    <row r="26" spans="1:18" x14ac:dyDescent="0.25">
      <c r="A26" s="42" t="s">
        <v>349</v>
      </c>
      <c r="B26" s="29"/>
      <c r="C26" s="37">
        <f>IF(ISNA(VLOOKUP(C$7&amp;C$5&amp;C$6,skills!$A$1:$BK$720,36,FALSE)),0,VLOOKUP(C$7&amp;C$5&amp;C$6,skills!$A$1:$BK$720,36,FALSE))</f>
        <v>3.9158878504672896</v>
      </c>
      <c r="D26" s="29"/>
      <c r="E26" s="38">
        <f>IF(ISNA(VLOOKUP(C$7&amp;C$5&amp;C$6,skills!$A$1:$BK$720,37,FALSE)),0,VLOOKUP(C$7&amp;C$5&amp;C$6,skills!$A$1:$BK$720,37,FALSE))</f>
        <v>107</v>
      </c>
      <c r="F26" s="29"/>
      <c r="G26" s="37">
        <f>IF(ISNA(VLOOKUP(G$7&amp;G$5&amp;G$6,skills!$A$1:$BK$720,36,FALSE)),0,VLOOKUP(G$7&amp;G$5&amp;G$6,skills!$A$1:$BK$720,36,FALSE))</f>
        <v>4.0471698113207548</v>
      </c>
      <c r="H26" s="29"/>
      <c r="I26" s="38">
        <f>IF(ISNA(VLOOKUP(G$7&amp;G$5&amp;G$6,skills!$A$1:$BK$720,37,FALSE)),0,VLOOKUP(G$7&amp;G$5&amp;G$6,skills!$A$1:$BK$720,37,FALSE))</f>
        <v>106</v>
      </c>
      <c r="J26" s="29"/>
      <c r="K26" s="37">
        <f>IF(ISNA(VLOOKUP(K$7&amp;K$5&amp;K$6,skills!$A$1:$BK$720,36,FALSE)),0,VLOOKUP(K$7&amp;K$5&amp;K$6,skills!$A$1:$BK$720,36,FALSE))</f>
        <v>4.0393700787401574</v>
      </c>
      <c r="L26" s="29"/>
      <c r="M26" s="38">
        <f>IF(ISNA(VLOOKUP(K$7&amp;K$5&amp;K$6,skills!$A$1:$BK$720,37,FALSE)),0,VLOOKUP(K$7&amp;K$5&amp;K$6,skills!$A$1:$BK$720,37,FALSE))</f>
        <v>1016</v>
      </c>
      <c r="N26" s="29"/>
      <c r="O26" s="37">
        <f>IF(ISNA(VLOOKUP(O$7&amp;O$5&amp;O$6,skills!$A$1:$BK$720,36,FALSE)),0,VLOOKUP(O$7&amp;O$5&amp;O$6,skills!$A$1:$BK$720,36,FALSE))</f>
        <v>3.9183333333333334</v>
      </c>
      <c r="P26" s="29"/>
      <c r="Q26" s="38">
        <f>IF(ISNA(VLOOKUP(O$7&amp;O$5&amp;O$6,skills!$A$1:$BK$720,37,FALSE)),0,VLOOKUP(O$7&amp;O$5&amp;O$6,skills!$A$1:$BK$720,37,FALSE))</f>
        <v>1200</v>
      </c>
      <c r="R26" s="6"/>
    </row>
    <row r="27" spans="1:18" x14ac:dyDescent="0.25">
      <c r="A27" s="42" t="s">
        <v>350</v>
      </c>
      <c r="B27" s="29"/>
      <c r="C27" s="37">
        <f>IF(ISNA(VLOOKUP(C$7&amp;C$5&amp;C$6,skills!$A$1:$BK$720,38,FALSE)),0,VLOOKUP(C$7&amp;C$5&amp;C$6,skills!$A$1:$BK$720,38,FALSE))</f>
        <v>4.9519230769230766</v>
      </c>
      <c r="D27" s="29"/>
      <c r="E27" s="38">
        <f>IF(ISNA(VLOOKUP(C$7&amp;C$5&amp;C$6,skills!$A$1:$BK$720,39,FALSE)),0,VLOOKUP(C$7&amp;C$5&amp;C$6,skills!$A$1:$BK$720,39,FALSE))</f>
        <v>104</v>
      </c>
      <c r="F27" s="29"/>
      <c r="G27" s="37">
        <f>IF(ISNA(VLOOKUP(G$7&amp;G$5&amp;G$6,skills!$A$1:$BK$720,38,FALSE)),0,VLOOKUP(G$7&amp;G$5&amp;G$6,skills!$A$1:$BK$720,38,FALSE))</f>
        <v>4.865384615384615</v>
      </c>
      <c r="H27" s="29"/>
      <c r="I27" s="38">
        <f>IF(ISNA(VLOOKUP(G$7&amp;G$5&amp;G$6,skills!$A$1:$BK$720,39,FALSE)),0,VLOOKUP(G$7&amp;G$5&amp;G$6,skills!$A$1:$BK$720,39,FALSE))</f>
        <v>104</v>
      </c>
      <c r="J27" s="29"/>
      <c r="K27" s="37">
        <f>IF(ISNA(VLOOKUP(K$7&amp;K$5&amp;K$6,skills!$A$1:$BK$720,38,FALSE)),0,VLOOKUP(K$7&amp;K$5&amp;K$6,skills!$A$1:$BK$720,38,FALSE))</f>
        <v>4.9594059405940598</v>
      </c>
      <c r="L27" s="29"/>
      <c r="M27" s="38">
        <f>IF(ISNA(VLOOKUP(K$7&amp;K$5&amp;K$6,skills!$A$1:$BK$720,39,FALSE)),0,VLOOKUP(K$7&amp;K$5&amp;K$6,skills!$A$1:$BK$720,39,FALSE))</f>
        <v>1010</v>
      </c>
      <c r="N27" s="29"/>
      <c r="O27" s="37">
        <f>IF(ISNA(VLOOKUP(O$7&amp;O$5&amp;O$6,skills!$A$1:$BK$720,38,FALSE)),0,VLOOKUP(O$7&amp;O$5&amp;O$6,skills!$A$1:$BK$720,38,FALSE))</f>
        <v>4.9941126997476868</v>
      </c>
      <c r="P27" s="29"/>
      <c r="Q27" s="38">
        <f>IF(ISNA(VLOOKUP(O$7&amp;O$5&amp;O$6,skills!$A$1:$BK$720,39,FALSE)),0,VLOOKUP(O$7&amp;O$5&amp;O$6,skills!$A$1:$BK$720,39,FALSE))</f>
        <v>1189</v>
      </c>
      <c r="R27" s="6"/>
    </row>
    <row r="28" spans="1:18" x14ac:dyDescent="0.25">
      <c r="A28" s="42" t="s">
        <v>351</v>
      </c>
      <c r="B28" s="29"/>
      <c r="C28" s="37">
        <f>IF(ISNA(VLOOKUP(C$7&amp;C$5&amp;C$6,skills!$A$1:$BK$720,40,FALSE)),0,VLOOKUP(C$7&amp;C$5&amp;C$6,skills!$A$1:$BK$720,40,FALSE))</f>
        <v>4.1523809523809527</v>
      </c>
      <c r="D28" s="29"/>
      <c r="E28" s="38">
        <f>IF(ISNA(VLOOKUP(C$7&amp;C$5&amp;C$6,skills!$A$1:$BK$720,41,FALSE)),0,VLOOKUP(C$7&amp;C$5&amp;C$6,skills!$A$1:$BK$720,41,FALSE))</f>
        <v>105</v>
      </c>
      <c r="F28" s="29"/>
      <c r="G28" s="37">
        <f>IF(ISNA(VLOOKUP(G$7&amp;G$5&amp;G$6,skills!$A$1:$BK$720,40,FALSE)),0,VLOOKUP(G$7&amp;G$5&amp;G$6,skills!$A$1:$BK$720,40,FALSE))</f>
        <v>3.9433962264150941</v>
      </c>
      <c r="H28" s="29"/>
      <c r="I28" s="38">
        <f>IF(ISNA(VLOOKUP(G$7&amp;G$5&amp;G$6,skills!$A$1:$BK$720,41,FALSE)),0,VLOOKUP(G$7&amp;G$5&amp;G$6,skills!$A$1:$BK$720,41,FALSE))</f>
        <v>106</v>
      </c>
      <c r="J28" s="29"/>
      <c r="K28" s="37">
        <f>IF(ISNA(VLOOKUP(K$7&amp;K$5&amp;K$6,skills!$A$1:$BK$720,40,FALSE)),0,VLOOKUP(K$7&amp;K$5&amp;K$6,skills!$A$1:$BK$720,40,FALSE))</f>
        <v>4.191699604743083</v>
      </c>
      <c r="L28" s="29"/>
      <c r="M28" s="38">
        <f>IF(ISNA(VLOOKUP(K$7&amp;K$5&amp;K$6,skills!$A$1:$BK$720,41,FALSE)),0,VLOOKUP(K$7&amp;K$5&amp;K$6,skills!$A$1:$BK$720,41,FALSE))</f>
        <v>1012</v>
      </c>
      <c r="N28" s="29"/>
      <c r="O28" s="37">
        <f>IF(ISNA(VLOOKUP(O$7&amp;O$5&amp;O$6,skills!$A$1:$BK$720,40,FALSE)),0,VLOOKUP(O$7&amp;O$5&amp;O$6,skills!$A$1:$BK$720,40,FALSE))</f>
        <v>4.1539748953974893</v>
      </c>
      <c r="P28" s="29"/>
      <c r="Q28" s="38">
        <f>IF(ISNA(VLOOKUP(O$7&amp;O$5&amp;O$6,skills!$A$1:$BK$720,41,FALSE)),0,VLOOKUP(O$7&amp;O$5&amp;O$6,skills!$A$1:$BK$720,41,FALSE))</f>
        <v>1195</v>
      </c>
      <c r="R28" s="6"/>
    </row>
    <row r="29" spans="1:18" x14ac:dyDescent="0.25">
      <c r="A29" s="42" t="s">
        <v>352</v>
      </c>
      <c r="B29" s="29"/>
      <c r="C29" s="37">
        <f>IF(ISNA(VLOOKUP(C$7&amp;C$5&amp;C$6,skills!$A$1:$BK$720,42,FALSE)),0,VLOOKUP(C$7&amp;C$5&amp;C$6,skills!$A$1:$BK$720,42,FALSE))</f>
        <v>4.5047619047619047</v>
      </c>
      <c r="D29" s="29"/>
      <c r="E29" s="38">
        <f>IF(ISNA(VLOOKUP(C$7&amp;C$5&amp;C$6,skills!$A$1:$BK$720,43,FALSE)),0,VLOOKUP(C$7&amp;C$5&amp;C$6,skills!$A$1:$BK$720,43,FALSE))</f>
        <v>105</v>
      </c>
      <c r="F29" s="29"/>
      <c r="G29" s="37">
        <f>IF(ISNA(VLOOKUP(G$7&amp;G$5&amp;G$6,skills!$A$1:$BK$720,42,FALSE)),0,VLOOKUP(G$7&amp;G$5&amp;G$6,skills!$A$1:$BK$720,42,FALSE))</f>
        <v>4.3365384615384617</v>
      </c>
      <c r="H29" s="29"/>
      <c r="I29" s="38">
        <f>IF(ISNA(VLOOKUP(G$7&amp;G$5&amp;G$6,skills!$A$1:$BK$720,43,FALSE)),0,VLOOKUP(G$7&amp;G$5&amp;G$6,skills!$A$1:$BK$720,43,FALSE))</f>
        <v>104</v>
      </c>
      <c r="J29" s="29"/>
      <c r="K29" s="37">
        <f>IF(ISNA(VLOOKUP(K$7&amp;K$5&amp;K$6,skills!$A$1:$BK$720,42,FALSE)),0,VLOOKUP(K$7&amp;K$5&amp;K$6,skills!$A$1:$BK$720,42,FALSE))</f>
        <v>4.5333998005982057</v>
      </c>
      <c r="L29" s="29"/>
      <c r="M29" s="38">
        <f>IF(ISNA(VLOOKUP(K$7&amp;K$5&amp;K$6,skills!$A$1:$BK$720,43,FALSE)),0,VLOOKUP(K$7&amp;K$5&amp;K$6,skills!$A$1:$BK$720,43,FALSE))</f>
        <v>1003</v>
      </c>
      <c r="N29" s="29"/>
      <c r="O29" s="37">
        <f>IF(ISNA(VLOOKUP(O$7&amp;O$5&amp;O$6,skills!$A$1:$BK$720,42,FALSE)),0,VLOOKUP(O$7&amp;O$5&amp;O$6,skills!$A$1:$BK$720,42,FALSE))</f>
        <v>4.527379949452401</v>
      </c>
      <c r="P29" s="29"/>
      <c r="Q29" s="38">
        <f>IF(ISNA(VLOOKUP(O$7&amp;O$5&amp;O$6,skills!$A$1:$BK$720,43,FALSE)),0,VLOOKUP(O$7&amp;O$5&amp;O$6,skills!$A$1:$BK$720,43,FALSE))</f>
        <v>1187</v>
      </c>
      <c r="R29" s="6"/>
    </row>
    <row r="30" spans="1:18" x14ac:dyDescent="0.25">
      <c r="A30" s="42" t="s">
        <v>369</v>
      </c>
      <c r="B30" s="29"/>
      <c r="C30" s="37">
        <f>IF(ISNA(VLOOKUP(C$7&amp;C$5&amp;C$6,skills!$A$1:$BK$720,44,FALSE)),0,VLOOKUP(C$7&amp;C$5&amp;C$6,skills!$A$1:$BK$720,44,FALSE))</f>
        <v>4.4757281553398061</v>
      </c>
      <c r="D30" s="29"/>
      <c r="E30" s="38">
        <f>IF(ISNA(VLOOKUP(C$7&amp;C$5&amp;C$6,skills!$A$1:$BK$720,45,FALSE)),0,VLOOKUP(C$7&amp;C$5&amp;C$6,skills!$A$1:$BK$720,45,FALSE))</f>
        <v>103</v>
      </c>
      <c r="F30" s="29"/>
      <c r="G30" s="37">
        <f>IF(ISNA(VLOOKUP(G$7&amp;G$5&amp;G$6,skills!$A$1:$BK$720,44,FALSE)),0,VLOOKUP(G$7&amp;G$5&amp;G$6,skills!$A$1:$BK$720,44,FALSE))</f>
        <v>4.3904761904761909</v>
      </c>
      <c r="H30" s="29"/>
      <c r="I30" s="38">
        <f>IF(ISNA(VLOOKUP(G$7&amp;G$5&amp;G$6,skills!$A$1:$BK$720,45,FALSE)),0,VLOOKUP(G$7&amp;G$5&amp;G$6,skills!$A$1:$BK$720,45,FALSE))</f>
        <v>105</v>
      </c>
      <c r="J30" s="29"/>
      <c r="K30" s="37">
        <f>IF(ISNA(VLOOKUP(K$7&amp;K$5&amp;K$6,skills!$A$1:$BK$720,44,FALSE)),0,VLOOKUP(K$7&amp;K$5&amp;K$6,skills!$A$1:$BK$720,44,FALSE))</f>
        <v>4.5916749256689791</v>
      </c>
      <c r="L30" s="29"/>
      <c r="M30" s="38">
        <f>IF(ISNA(VLOOKUP(K$7&amp;K$5&amp;K$6,skills!$A$1:$BK$720,45,FALSE)),0,VLOOKUP(K$7&amp;K$5&amp;K$6,skills!$A$1:$BK$720,45,FALSE))</f>
        <v>1009</v>
      </c>
      <c r="N30" s="29"/>
      <c r="O30" s="37">
        <f>IF(ISNA(VLOOKUP(O$7&amp;O$5&amp;O$6,skills!$A$1:$BK$720,44,FALSE)),0,VLOOKUP(O$7&amp;O$5&amp;O$6,skills!$A$1:$BK$720,44,FALSE))</f>
        <v>4.5271512113617378</v>
      </c>
      <c r="P30" s="29"/>
      <c r="Q30" s="38">
        <f>IF(ISNA(VLOOKUP(O$7&amp;O$5&amp;O$6,skills!$A$1:$BK$720,45,FALSE)),0,VLOOKUP(O$7&amp;O$5&amp;O$6,skills!$A$1:$BK$720,45,FALSE))</f>
        <v>1197</v>
      </c>
      <c r="R30" s="6"/>
    </row>
    <row r="31" spans="1:18" x14ac:dyDescent="0.25">
      <c r="A31" s="42" t="s">
        <v>353</v>
      </c>
      <c r="B31" s="29"/>
      <c r="C31" s="37">
        <f>IF(ISNA(VLOOKUP(C$7&amp;C$5&amp;C$6,skills!$A$1:$BK$720,46,FALSE)),0,VLOOKUP(C$7&amp;C$5&amp;C$6,skills!$A$1:$BK$720,46,FALSE))</f>
        <v>4.9029126213592233</v>
      </c>
      <c r="D31" s="29"/>
      <c r="E31" s="38">
        <f>IF(ISNA(VLOOKUP(C$7&amp;C$5&amp;C$6,skills!$A$1:$BK$720,47,FALSE)),0,VLOOKUP(C$7&amp;C$5&amp;C$6,skills!$A$1:$BK$720,47,FALSE))</f>
        <v>103</v>
      </c>
      <c r="F31" s="29"/>
      <c r="G31" s="37">
        <f>IF(ISNA(VLOOKUP(G$7&amp;G$5&amp;G$6,skills!$A$1:$BK$720,46,FALSE)),0,VLOOKUP(G$7&amp;G$5&amp;G$6,skills!$A$1:$BK$720,46,FALSE))</f>
        <v>4.7961165048543686</v>
      </c>
      <c r="H31" s="29"/>
      <c r="I31" s="38">
        <f>IF(ISNA(VLOOKUP(G$7&amp;G$5&amp;G$6,skills!$A$1:$BK$720,47,FALSE)),0,VLOOKUP(G$7&amp;G$5&amp;G$6,skills!$A$1:$BK$720,47,FALSE))</f>
        <v>103</v>
      </c>
      <c r="J31" s="29"/>
      <c r="K31" s="37">
        <f>IF(ISNA(VLOOKUP(K$7&amp;K$5&amp;K$6,skills!$A$1:$BK$720,46,FALSE)),0,VLOOKUP(K$7&amp;K$5&amp;K$6,skills!$A$1:$BK$720,46,FALSE))</f>
        <v>5.0359281437125745</v>
      </c>
      <c r="L31" s="29"/>
      <c r="M31" s="38">
        <f>IF(ISNA(VLOOKUP(K$7&amp;K$5&amp;K$6,skills!$A$1:$BK$720,47,FALSE)),0,VLOOKUP(K$7&amp;K$5&amp;K$6,skills!$A$1:$BK$720,47,FALSE))</f>
        <v>1002</v>
      </c>
      <c r="N31" s="29"/>
      <c r="O31" s="37">
        <f>IF(ISNA(VLOOKUP(O$7&amp;O$5&amp;O$6,skills!$A$1:$BK$720,46,FALSE)),0,VLOOKUP(O$7&amp;O$5&amp;O$6,skills!$A$1:$BK$720,46,FALSE))</f>
        <v>5.036256323777403</v>
      </c>
      <c r="P31" s="29"/>
      <c r="Q31" s="38">
        <f>IF(ISNA(VLOOKUP(O$7&amp;O$5&amp;O$6,skills!$A$1:$BK$720,47,FALSE)),0,VLOOKUP(O$7&amp;O$5&amp;O$6,skills!$A$1:$BK$720,47,FALSE))</f>
        <v>1186</v>
      </c>
      <c r="R31" s="6"/>
    </row>
    <row r="32" spans="1:18" x14ac:dyDescent="0.25">
      <c r="A32" s="42" t="s">
        <v>370</v>
      </c>
      <c r="B32" s="29"/>
      <c r="C32" s="37">
        <f>IF(ISNA(VLOOKUP(C$7&amp;C$5&amp;C$6,skills!$A$1:$BK$720,48,FALSE)),0,VLOOKUP(C$7&amp;C$5&amp;C$6,skills!$A$1:$BK$720,48,FALSE))</f>
        <v>3.378640776699029</v>
      </c>
      <c r="D32" s="29"/>
      <c r="E32" s="38">
        <f>IF(ISNA(VLOOKUP(C$7&amp;C$5&amp;C$6,skills!$A$1:$BK$720,49,FALSE)),0,VLOOKUP(C$7&amp;C$5&amp;C$6,skills!$A$1:$BK$720,49,FALSE))</f>
        <v>103</v>
      </c>
      <c r="F32" s="29"/>
      <c r="G32" s="37">
        <f>IF(ISNA(VLOOKUP(G$7&amp;G$5&amp;G$6,skills!$A$1:$BK$720,48,FALSE)),0,VLOOKUP(G$7&amp;G$5&amp;G$6,skills!$A$1:$BK$720,48,FALSE))</f>
        <v>3.4476190476190478</v>
      </c>
      <c r="H32" s="29"/>
      <c r="I32" s="38">
        <f>IF(ISNA(VLOOKUP(G$7&amp;G$5&amp;G$6,skills!$A$1:$BK$720,49,FALSE)),0,VLOOKUP(G$7&amp;G$5&amp;G$6,skills!$A$1:$BK$720,49,FALSE))</f>
        <v>105</v>
      </c>
      <c r="J32" s="29"/>
      <c r="K32" s="37">
        <f>IF(ISNA(VLOOKUP(K$7&amp;K$5&amp;K$6,skills!$A$1:$BK$720,48,FALSE)),0,VLOOKUP(K$7&amp;K$5&amp;K$6,skills!$A$1:$BK$720,48,FALSE))</f>
        <v>3.501980198019802</v>
      </c>
      <c r="L32" s="29"/>
      <c r="M32" s="38">
        <f>IF(ISNA(VLOOKUP(K$7&amp;K$5&amp;K$6,skills!$A$1:$BK$720,49,FALSE)),0,VLOOKUP(K$7&amp;K$5&amp;K$6,skills!$A$1:$BK$720,49,FALSE))</f>
        <v>1010</v>
      </c>
      <c r="N32" s="29"/>
      <c r="O32" s="37">
        <f>IF(ISNA(VLOOKUP(O$7&amp;O$5&amp;O$6,skills!$A$1:$BK$720,48,FALSE)),0,VLOOKUP(O$7&amp;O$5&amp;O$6,skills!$A$1:$BK$720,48,FALSE))</f>
        <v>3.535058430717863</v>
      </c>
      <c r="P32" s="29"/>
      <c r="Q32" s="38">
        <f>IF(ISNA(VLOOKUP(O$7&amp;O$5&amp;O$6,skills!$A$1:$BK$720,49,FALSE)),0,VLOOKUP(O$7&amp;O$5&amp;O$6,skills!$A$1:$BK$720,49,FALSE))</f>
        <v>1198</v>
      </c>
      <c r="R32" s="6"/>
    </row>
    <row r="33" spans="1:18" x14ac:dyDescent="0.25">
      <c r="A33" s="42" t="s">
        <v>354</v>
      </c>
      <c r="B33" s="29"/>
      <c r="C33" s="37">
        <f>IF(ISNA(VLOOKUP(C$7&amp;C$5&amp;C$6,skills!$A$1:$BK$720,50,FALSE)),0,VLOOKUP(C$7&amp;C$5&amp;C$6,skills!$A$1:$BK$720,50,FALSE))</f>
        <v>4.5769230769230766</v>
      </c>
      <c r="D33" s="29"/>
      <c r="E33" s="38">
        <f>IF(ISNA(VLOOKUP(C$7&amp;C$5&amp;C$6,skills!$A$1:$BK$720,51,FALSE)),0,VLOOKUP(C$7&amp;C$5&amp;C$6,skills!$A$1:$BK$720,51,FALSE))</f>
        <v>104</v>
      </c>
      <c r="F33" s="29"/>
      <c r="G33" s="37">
        <f>IF(ISNA(VLOOKUP(G$7&amp;G$5&amp;G$6,skills!$A$1:$BK$720,50,FALSE)),0,VLOOKUP(G$7&amp;G$5&amp;G$6,skills!$A$1:$BK$720,50,FALSE))</f>
        <v>4.3883495145631066</v>
      </c>
      <c r="H33" s="29"/>
      <c r="I33" s="38">
        <f>IF(ISNA(VLOOKUP(G$7&amp;G$5&amp;G$6,skills!$A$1:$BK$720,51,FALSE)),0,VLOOKUP(G$7&amp;G$5&amp;G$6,skills!$A$1:$BK$720,51,FALSE))</f>
        <v>103</v>
      </c>
      <c r="J33" s="29"/>
      <c r="K33" s="37">
        <f>IF(ISNA(VLOOKUP(K$7&amp;K$5&amp;K$6,skills!$A$1:$BK$720,50,FALSE)),0,VLOOKUP(K$7&amp;K$5&amp;K$6,skills!$A$1:$BK$720,50,FALSE))</f>
        <v>4.61377245508982</v>
      </c>
      <c r="L33" s="29"/>
      <c r="M33" s="38">
        <f>IF(ISNA(VLOOKUP(K$7&amp;K$5&amp;K$6,skills!$A$1:$BK$720,51,FALSE)),0,VLOOKUP(K$7&amp;K$5&amp;K$6,skills!$A$1:$BK$720,51,FALSE))</f>
        <v>1002</v>
      </c>
      <c r="N33" s="29"/>
      <c r="O33" s="37">
        <f>IF(ISNA(VLOOKUP(O$7&amp;O$5&amp;O$6,skills!$A$1:$BK$720,50,FALSE)),0,VLOOKUP(O$7&amp;O$5&amp;O$6,skills!$A$1:$BK$720,50,FALSE))</f>
        <v>4.8068849706129306</v>
      </c>
      <c r="P33" s="29"/>
      <c r="Q33" s="38">
        <f>IF(ISNA(VLOOKUP(O$7&amp;O$5&amp;O$6,skills!$A$1:$BK$720,51,FALSE)),0,VLOOKUP(O$7&amp;O$5&amp;O$6,skills!$A$1:$BK$720,51,FALSE))</f>
        <v>1191</v>
      </c>
      <c r="R33" s="6"/>
    </row>
    <row r="34" spans="1:18" x14ac:dyDescent="0.25">
      <c r="A34" s="42" t="s">
        <v>355</v>
      </c>
      <c r="B34" s="29"/>
      <c r="C34" s="37">
        <f>IF(ISNA(VLOOKUP(C$7&amp;C$5&amp;C$6,skills!$A$1:$BK$720,52,FALSE)),0,VLOOKUP(C$7&amp;C$5&amp;C$6,skills!$A$1:$BK$720,52,FALSE))</f>
        <v>3.650485436893204</v>
      </c>
      <c r="D34" s="29"/>
      <c r="E34" s="38">
        <f>IF(ISNA(VLOOKUP(C$7&amp;C$5&amp;C$6,skills!$A$1:$BK$720,53,FALSE)),0,VLOOKUP(C$7&amp;C$5&amp;C$6,skills!$A$1:$BK$720,53,FALSE))</f>
        <v>103</v>
      </c>
      <c r="F34" s="29"/>
      <c r="G34" s="37">
        <f>IF(ISNA(VLOOKUP(G$7&amp;G$5&amp;G$6,skills!$A$1:$BK$720,52,FALSE)),0,VLOOKUP(G$7&amp;G$5&amp;G$6,skills!$A$1:$BK$720,52,FALSE))</f>
        <v>3.6190476190476191</v>
      </c>
      <c r="H34" s="29"/>
      <c r="I34" s="38">
        <f>IF(ISNA(VLOOKUP(G$7&amp;G$5&amp;G$6,skills!$A$1:$BK$720,53,FALSE)),0,VLOOKUP(G$7&amp;G$5&amp;G$6,skills!$A$1:$BK$720,53,FALSE))</f>
        <v>105</v>
      </c>
      <c r="J34" s="29"/>
      <c r="K34" s="37">
        <f>IF(ISNA(VLOOKUP(K$7&amp;K$5&amp;K$6,skills!$A$1:$BK$720,52,FALSE)),0,VLOOKUP(K$7&amp;K$5&amp;K$6,skills!$A$1:$BK$720,52,FALSE))</f>
        <v>3.5960000000000001</v>
      </c>
      <c r="L34" s="29"/>
      <c r="M34" s="38">
        <f>IF(ISNA(VLOOKUP(K$7&amp;K$5&amp;K$6,skills!$A$1:$BK$720,53,FALSE)),0,VLOOKUP(K$7&amp;K$5&amp;K$6,skills!$A$1:$BK$720,53,FALSE))</f>
        <v>1000</v>
      </c>
      <c r="N34" s="29"/>
      <c r="O34" s="37">
        <f>IF(ISNA(VLOOKUP(O$7&amp;O$5&amp;O$6,skills!$A$1:$BK$720,52,FALSE)),0,VLOOKUP(O$7&amp;O$5&amp;O$6,skills!$A$1:$BK$720,52,FALSE))</f>
        <v>3.6133108677337828</v>
      </c>
      <c r="P34" s="29"/>
      <c r="Q34" s="38">
        <f>IF(ISNA(VLOOKUP(O$7&amp;O$5&amp;O$6,skills!$A$1:$BK$720,53,FALSE)),0,VLOOKUP(O$7&amp;O$5&amp;O$6,skills!$A$1:$BK$720,53,FALSE))</f>
        <v>1187</v>
      </c>
      <c r="R34" s="6"/>
    </row>
    <row r="35" spans="1:18" x14ac:dyDescent="0.25">
      <c r="A35" s="42" t="s">
        <v>356</v>
      </c>
      <c r="B35" s="29"/>
      <c r="C35" s="37">
        <f>IF(ISNA(VLOOKUP(C$7&amp;C$5&amp;C$6,skills!$A$1:$BK$720,54,FALSE)),0,VLOOKUP(C$7&amp;C$5&amp;C$6,skills!$A$1:$BK$720,54,FALSE))</f>
        <v>4.6237623762376234</v>
      </c>
      <c r="D35" s="29"/>
      <c r="E35" s="38">
        <f>IF(ISNA(VLOOKUP(C$7&amp;C$5&amp;C$6,skills!$A$1:$BK$720,55,FALSE)),0,VLOOKUP(C$7&amp;C$5&amp;C$6,skills!$A$1:$BK$720,55,FALSE))</f>
        <v>101</v>
      </c>
      <c r="F35" s="29"/>
      <c r="G35" s="37">
        <f>IF(ISNA(VLOOKUP(G$7&amp;G$5&amp;G$6,skills!$A$1:$BK$720,54,FALSE)),0,VLOOKUP(G$7&amp;G$5&amp;G$6,skills!$A$1:$BK$720,54,FALSE))</f>
        <v>4.3300970873786406</v>
      </c>
      <c r="H35" s="29"/>
      <c r="I35" s="38">
        <f>IF(ISNA(VLOOKUP(G$7&amp;G$5&amp;G$6,skills!$A$1:$BK$720,55,FALSE)),0,VLOOKUP(G$7&amp;G$5&amp;G$6,skills!$A$1:$BK$720,55,FALSE))</f>
        <v>103</v>
      </c>
      <c r="J35" s="29"/>
      <c r="K35" s="37">
        <f>IF(ISNA(VLOOKUP(K$7&amp;K$5&amp;K$6,skills!$A$1:$BK$720,54,FALSE)),0,VLOOKUP(K$7&amp;K$5&amp;K$6,skills!$A$1:$BK$720,54,FALSE))</f>
        <v>4.5448136958710981</v>
      </c>
      <c r="L35" s="29"/>
      <c r="M35" s="38">
        <f>IF(ISNA(VLOOKUP(K$7&amp;K$5&amp;K$6,skills!$A$1:$BK$720,55,FALSE)),0,VLOOKUP(K$7&amp;K$5&amp;K$6,skills!$A$1:$BK$720,55,FALSE))</f>
        <v>993</v>
      </c>
      <c r="N35" s="29"/>
      <c r="O35" s="37">
        <f>IF(ISNA(VLOOKUP(O$7&amp;O$5&amp;O$6,skills!$A$1:$BK$720,54,FALSE)),0,VLOOKUP(O$7&amp;O$5&amp;O$6,skills!$A$1:$BK$720,54,FALSE))</f>
        <v>4.6997433704020528</v>
      </c>
      <c r="P35" s="29"/>
      <c r="Q35" s="38">
        <f>IF(ISNA(VLOOKUP(O$7&amp;O$5&amp;O$6,skills!$A$1:$BK$720,55,FALSE)),0,VLOOKUP(O$7&amp;O$5&amp;O$6,skills!$A$1:$BK$720,55,FALSE))</f>
        <v>1169</v>
      </c>
      <c r="R35" s="6"/>
    </row>
    <row r="36" spans="1:18" x14ac:dyDescent="0.25">
      <c r="A36" s="42" t="s">
        <v>371</v>
      </c>
      <c r="B36" s="29"/>
      <c r="C36" s="37">
        <f>IF(ISNA(VLOOKUP(C$7&amp;C$5&amp;C$6,skills!$A$1:$BK$720,56,FALSE)),0,VLOOKUP(C$7&amp;C$5&amp;C$6,skills!$A$1:$BK$720,56,FALSE))</f>
        <v>3.941747572815534</v>
      </c>
      <c r="D36" s="29"/>
      <c r="E36" s="38">
        <f>IF(ISNA(VLOOKUP(C$7&amp;C$5&amp;C$6,skills!$A$1:$BK$720,57,FALSE)),0,VLOOKUP(C$7&amp;C$5&amp;C$6,skills!$A$1:$BK$720,57,FALSE))</f>
        <v>103</v>
      </c>
      <c r="F36" s="29"/>
      <c r="G36" s="37">
        <f>IF(ISNA(VLOOKUP(G$7&amp;G$5&amp;G$6,skills!$A$1:$BK$720,56,FALSE)),0,VLOOKUP(G$7&amp;G$5&amp;G$6,skills!$A$1:$BK$720,56,FALSE))</f>
        <v>4.009615384615385</v>
      </c>
      <c r="H36" s="29"/>
      <c r="I36" s="38">
        <f>IF(ISNA(VLOOKUP(G$7&amp;G$5&amp;G$6,skills!$A$1:$BK$720,57,FALSE)),0,VLOOKUP(G$7&amp;G$5&amp;G$6,skills!$A$1:$BK$720,57,FALSE))</f>
        <v>104</v>
      </c>
      <c r="J36" s="29"/>
      <c r="K36" s="37">
        <f>IF(ISNA(VLOOKUP(K$7&amp;K$5&amp;K$6,skills!$A$1:$BK$720,56,FALSE)),0,VLOOKUP(K$7&amp;K$5&amp;K$6,skills!$A$1:$BK$720,56,FALSE))</f>
        <v>3.9563492063492065</v>
      </c>
      <c r="L36" s="29"/>
      <c r="M36" s="38">
        <f>IF(ISNA(VLOOKUP(K$7&amp;K$5&amp;K$6,skills!$A$1:$BK$720,57,FALSE)),0,VLOOKUP(K$7&amp;K$5&amp;K$6,skills!$A$1:$BK$720,57,FALSE))</f>
        <v>1008</v>
      </c>
      <c r="N36" s="29"/>
      <c r="O36" s="37">
        <f>IF(ISNA(VLOOKUP(O$7&amp;O$5&amp;O$6,skills!$A$1:$BK$720,56,FALSE)),0,VLOOKUP(O$7&amp;O$5&amp;O$6,skills!$A$1:$BK$720,56,FALSE))</f>
        <v>3.9614093959731544</v>
      </c>
      <c r="P36" s="29"/>
      <c r="Q36" s="38">
        <f>IF(ISNA(VLOOKUP(O$7&amp;O$5&amp;O$6,skills!$A$1:$BK$720,57,FALSE)),0,VLOOKUP(O$7&amp;O$5&amp;O$6,skills!$A$1:$BK$720,57,FALSE))</f>
        <v>1192</v>
      </c>
      <c r="R36" s="6"/>
    </row>
    <row r="37" spans="1:18" x14ac:dyDescent="0.25">
      <c r="A37" s="42" t="s">
        <v>372</v>
      </c>
      <c r="B37" s="29"/>
      <c r="C37" s="37">
        <f>IF(ISNA(VLOOKUP(C$7&amp;C$5&amp;C$6,skills!$A$1:$BK$720,58,FALSE)),0,VLOOKUP(C$7&amp;C$5&amp;C$6,skills!$A$1:$BK$720,58,FALSE))</f>
        <v>4.4466019417475726</v>
      </c>
      <c r="D37" s="29"/>
      <c r="E37" s="38">
        <f>IF(ISNA(VLOOKUP(C$7&amp;C$5&amp;C$6,skills!$A$1:$BK$720,59,FALSE)),0,VLOOKUP(C$7&amp;C$5&amp;C$6,skills!$A$1:$BK$720,59,FALSE))</f>
        <v>103</v>
      </c>
      <c r="F37" s="29"/>
      <c r="G37" s="37">
        <f>IF(ISNA(VLOOKUP(G$7&amp;G$5&amp;G$6,skills!$A$1:$BK$720,58,FALSE)),0,VLOOKUP(G$7&amp;G$5&amp;G$6,skills!$A$1:$BK$720,58,FALSE))</f>
        <v>4.5</v>
      </c>
      <c r="H37" s="29"/>
      <c r="I37" s="38">
        <f>IF(ISNA(VLOOKUP(G$7&amp;G$5&amp;G$6,skills!$A$1:$BK$720,59,FALSE)),0,VLOOKUP(G$7&amp;G$5&amp;G$6,skills!$A$1:$BK$720,59,FALSE))</f>
        <v>102</v>
      </c>
      <c r="J37" s="29"/>
      <c r="K37" s="37">
        <f>IF(ISNA(VLOOKUP(K$7&amp;K$5&amp;K$6,skills!$A$1:$BK$720,58,FALSE)),0,VLOOKUP(K$7&amp;K$5&amp;K$6,skills!$A$1:$BK$720,58,FALSE))</f>
        <v>4.530241935483871</v>
      </c>
      <c r="L37" s="29"/>
      <c r="M37" s="38">
        <f>IF(ISNA(VLOOKUP(K$7&amp;K$5&amp;K$6,skills!$A$1:$BK$720,59,FALSE)),0,VLOOKUP(K$7&amp;K$5&amp;K$6,skills!$A$1:$BK$720,59,FALSE))</f>
        <v>992</v>
      </c>
      <c r="N37" s="29"/>
      <c r="O37" s="37">
        <f>IF(ISNA(VLOOKUP(O$7&amp;O$5&amp;O$6,skills!$A$1:$BK$720,58,FALSE)),0,VLOOKUP(O$7&amp;O$5&amp;O$6,skills!$A$1:$BK$720,58,FALSE))</f>
        <v>4.635284139100933</v>
      </c>
      <c r="P37" s="29"/>
      <c r="Q37" s="38">
        <f>IF(ISNA(VLOOKUP(O$7&amp;O$5&amp;O$6,skills!$A$1:$BK$720,59,FALSE)),0,VLOOKUP(O$7&amp;O$5&amp;O$6,skills!$A$1:$BK$720,59,FALSE))</f>
        <v>1179</v>
      </c>
      <c r="R37" s="6"/>
    </row>
    <row r="38" spans="1:18" x14ac:dyDescent="0.25">
      <c r="A38" s="42" t="s">
        <v>357</v>
      </c>
      <c r="B38" s="29"/>
      <c r="C38" s="37">
        <f>IF(ISNA(VLOOKUP(C$7&amp;C$5&amp;C$6,skills!$A$1:$BK$720,60,FALSE)),0,VLOOKUP(C$7&amp;C$5&amp;C$6,skills!$A$1:$BK$720,60,FALSE))</f>
        <v>4.0970873786407767</v>
      </c>
      <c r="D38" s="29"/>
      <c r="E38" s="38">
        <f>IF(ISNA(VLOOKUP(C$7&amp;C$5&amp;C$6,skills!$A$1:$BK$720,61,FALSE)),0,VLOOKUP(C$7&amp;C$5&amp;C$6,skills!$A$1:$BK$720,61,FALSE))</f>
        <v>103</v>
      </c>
      <c r="F38" s="29"/>
      <c r="G38" s="37">
        <f>IF(ISNA(VLOOKUP(G$7&amp;G$5&amp;G$6,skills!$A$1:$BK$720,60,FALSE)),0,VLOOKUP(G$7&amp;G$5&amp;G$6,skills!$A$1:$BK$720,60,FALSE))</f>
        <v>4.1826923076923075</v>
      </c>
      <c r="H38" s="29"/>
      <c r="I38" s="38">
        <f>IF(ISNA(VLOOKUP(G$7&amp;G$5&amp;G$6,skills!$A$1:$BK$720,61,FALSE)),0,VLOOKUP(G$7&amp;G$5&amp;G$6,skills!$A$1:$BK$720,61,FALSE))</f>
        <v>104</v>
      </c>
      <c r="J38" s="29"/>
      <c r="K38" s="37">
        <f>IF(ISNA(VLOOKUP(K$7&amp;K$5&amp;K$6,skills!$A$1:$BK$720,60,FALSE)),0,VLOOKUP(K$7&amp;K$5&amp;K$6,skills!$A$1:$BK$720,60,FALSE))</f>
        <v>4.1875</v>
      </c>
      <c r="L38" s="29"/>
      <c r="M38" s="38">
        <f>IF(ISNA(VLOOKUP(K$7&amp;K$5&amp;K$6,skills!$A$1:$BK$720,61,FALSE)),0,VLOOKUP(K$7&amp;K$5&amp;K$6,skills!$A$1:$BK$720,61,FALSE))</f>
        <v>1008</v>
      </c>
      <c r="N38" s="29"/>
      <c r="O38" s="37">
        <f>IF(ISNA(VLOOKUP(O$7&amp;O$5&amp;O$6,skills!$A$1:$BK$720,60,FALSE)),0,VLOOKUP(O$7&amp;O$5&amp;O$6,skills!$A$1:$BK$720,60,FALSE))</f>
        <v>4.1575859178541492</v>
      </c>
      <c r="P38" s="29"/>
      <c r="Q38" s="38">
        <f>IF(ISNA(VLOOKUP(O$7&amp;O$5&amp;O$6,skills!$A$1:$BK$720,61,FALSE)),0,VLOOKUP(O$7&amp;O$5&amp;O$6,skills!$A$1:$BK$720,61,FALSE))</f>
        <v>1193</v>
      </c>
      <c r="R38" s="6"/>
    </row>
    <row r="39" spans="1:18" x14ac:dyDescent="0.25">
      <c r="A39" s="42" t="s">
        <v>373</v>
      </c>
      <c r="B39" s="29"/>
      <c r="C39" s="37">
        <f>IF(ISNA(VLOOKUP(C$7&amp;C$5&amp;C$6,skills!$A$1:$BK$720,62,FALSE)),0,VLOOKUP(C$7&amp;C$5&amp;C$6,skills!$A$1:$BK$720,62,FALSE))</f>
        <v>4.7115384615384617</v>
      </c>
      <c r="D39" s="29"/>
      <c r="E39" s="38">
        <f>IF(ISNA(VLOOKUP(C$7&amp;C$5&amp;C$6,skills!$A$1:$BK$720,63,FALSE)),0,VLOOKUP(C$7&amp;C$5&amp;C$6,skills!$A$1:$BK$720,63,FALSE))</f>
        <v>104</v>
      </c>
      <c r="F39" s="29"/>
      <c r="G39" s="37">
        <f>IF(ISNA(VLOOKUP(G$7&amp;G$5&amp;G$6,skills!$A$1:$BK$720,62,FALSE)),0,VLOOKUP(G$7&amp;G$5&amp;G$6,skills!$A$1:$BK$720,62,FALSE))</f>
        <v>4.5728155339805827</v>
      </c>
      <c r="H39" s="29"/>
      <c r="I39" s="38">
        <f>IF(ISNA(VLOOKUP(G$7&amp;G$5&amp;G$6,skills!$A$1:$BK$720,63,FALSE)),0,VLOOKUP(G$7&amp;G$5&amp;G$6,skills!$A$1:$BK$720,63,FALSE))</f>
        <v>103</v>
      </c>
      <c r="J39" s="29"/>
      <c r="K39" s="37">
        <f>IF(ISNA(VLOOKUP(K$7&amp;K$5&amp;K$6,skills!$A$1:$BK$720,62,FALSE)),0,VLOOKUP(K$7&amp;K$5&amp;K$6,skills!$A$1:$BK$720,62,FALSE))</f>
        <v>4.6676676676676676</v>
      </c>
      <c r="L39" s="29"/>
      <c r="M39" s="38">
        <f>IF(ISNA(VLOOKUP(K$7&amp;K$5&amp;K$6,skills!$A$1:$BK$720,63,FALSE)),0,VLOOKUP(K$7&amp;K$5&amp;K$6,skills!$A$1:$BK$720,63,FALSE))</f>
        <v>999</v>
      </c>
      <c r="N39" s="29"/>
      <c r="O39" s="37">
        <f>IF(ISNA(VLOOKUP(O$7&amp;O$5&amp;O$6,skills!$A$1:$BK$720,62,FALSE)),0,VLOOKUP(O$7&amp;O$5&amp;O$6,skills!$A$1:$BK$720,62,FALSE))</f>
        <v>4.8030303030303028</v>
      </c>
      <c r="P39" s="29"/>
      <c r="Q39" s="38">
        <f>IF(ISNA(VLOOKUP(O$7&amp;O$5&amp;O$6,skills!$A$1:$BK$720,63,FALSE)),0,VLOOKUP(O$7&amp;O$5&amp;O$6,skills!$A$1:$BK$720,63,FALSE))</f>
        <v>1188</v>
      </c>
      <c r="R39" s="6"/>
    </row>
    <row r="40" spans="1:18" x14ac:dyDescent="0.25">
      <c r="A40" s="36"/>
      <c r="B40" s="29"/>
      <c r="C40" s="37"/>
      <c r="D40" s="29"/>
      <c r="E40" s="38"/>
      <c r="F40" s="29"/>
      <c r="G40" s="37"/>
      <c r="H40" s="29"/>
      <c r="I40" s="38"/>
      <c r="J40" s="29"/>
      <c r="K40" s="37"/>
      <c r="L40" s="29"/>
      <c r="M40" s="38"/>
      <c r="N40" s="29"/>
      <c r="O40" s="37"/>
      <c r="P40" s="29"/>
      <c r="Q40" s="38"/>
      <c r="R40" s="6"/>
    </row>
    <row r="41" spans="1:18" x14ac:dyDescent="0.25">
      <c r="A41" s="27" t="s">
        <v>343</v>
      </c>
      <c r="B41" s="29"/>
      <c r="C41" s="37"/>
      <c r="D41" s="29"/>
      <c r="E41" s="38"/>
      <c r="F41" s="29"/>
      <c r="G41" s="37"/>
      <c r="H41" s="29"/>
      <c r="I41" s="38"/>
      <c r="J41" s="29"/>
      <c r="K41" s="37"/>
      <c r="L41" s="29"/>
      <c r="M41" s="38"/>
      <c r="N41" s="29"/>
      <c r="O41" s="37"/>
      <c r="P41" s="29"/>
      <c r="Q41" s="38"/>
      <c r="R41" s="6"/>
    </row>
    <row r="42" spans="1:18" x14ac:dyDescent="0.25">
      <c r="A42" s="39" t="s">
        <v>342</v>
      </c>
      <c r="B42" s="29"/>
      <c r="C42" s="37"/>
      <c r="D42" s="29"/>
      <c r="E42" s="38"/>
      <c r="F42" s="29"/>
      <c r="G42" s="37"/>
      <c r="H42" s="29"/>
      <c r="I42" s="38"/>
      <c r="J42" s="29"/>
      <c r="K42" s="37"/>
      <c r="L42" s="29"/>
      <c r="M42" s="38"/>
      <c r="N42" s="29"/>
      <c r="O42" s="37"/>
      <c r="P42" s="29"/>
      <c r="Q42" s="38"/>
      <c r="R42" s="6"/>
    </row>
    <row r="43" spans="1:18" x14ac:dyDescent="0.25">
      <c r="A43" s="42" t="s">
        <v>374</v>
      </c>
      <c r="B43" s="29"/>
      <c r="C43" s="37">
        <f>IF(ISNA(VLOOKUP(C$7&amp;C$5&amp;C$6,abil!$A$1:$AA$720,8,FALSE)),0,VLOOKUP(C$7&amp;C$5&amp;C$6,abil!$A$1:$AA$720,8,FALSE))</f>
        <v>4.7009345794392523</v>
      </c>
      <c r="D43" s="29"/>
      <c r="E43" s="38">
        <f>IF(ISNA(VLOOKUP(C$7&amp;C$5&amp;C$6,abil!$A$1:$AA$720,9,FALSE)),0,VLOOKUP(C$7&amp;C$5&amp;C$6,abil!$A$1:$AA$720,9,FALSE))</f>
        <v>107</v>
      </c>
      <c r="F43" s="29"/>
      <c r="G43" s="37">
        <f>IF(ISNA(VLOOKUP(G$7&amp;G$5&amp;G$6,abil!$A$1:$AA$720,8,FALSE)),0,VLOOKUP(G$7&amp;G$5&amp;G$6,abil!$A$1:$AA$720,8,FALSE))</f>
        <v>4.8857142857142861</v>
      </c>
      <c r="H43" s="29"/>
      <c r="I43" s="38">
        <f>IF(ISNA(VLOOKUP(G$7&amp;G$5&amp;G$6,abil!$A$1:$AA$720,9,FALSE)),0,VLOOKUP(G$7&amp;G$5&amp;G$6,abil!$A$1:$AA$720,9,FALSE))</f>
        <v>105</v>
      </c>
      <c r="J43" s="29"/>
      <c r="K43" s="37">
        <f>IF(ISNA(VLOOKUP(K$7&amp;K$5&amp;K$6,abil!$A$1:$AA$720,8,FALSE)),0,VLOOKUP(K$7&amp;K$5&amp;K$6,abil!$A$1:$AA$720,8,FALSE))</f>
        <v>4.7301275760549562</v>
      </c>
      <c r="L43" s="29"/>
      <c r="M43" s="38">
        <f>IF(ISNA(VLOOKUP(K$7&amp;K$5&amp;K$6,abil!$A$1:$AA$720,9,FALSE)),0,VLOOKUP(K$7&amp;K$5&amp;K$6,abil!$A$1:$AA$720,9,FALSE))</f>
        <v>1019</v>
      </c>
      <c r="N43" s="29"/>
      <c r="O43" s="37">
        <f>IF(ISNA(VLOOKUP(O$7&amp;O$5&amp;O$6,abil!$A$1:$AA$720,8,FALSE)),0,VLOOKUP(O$7&amp;O$5&amp;O$6,abil!$A$1:$AA$720,8,FALSE))</f>
        <v>4.5800829875518669</v>
      </c>
      <c r="P43" s="29"/>
      <c r="Q43" s="38">
        <f>IF(ISNA(VLOOKUP(O$7&amp;O$5&amp;O$6,abil!$A$1:$AA$720,9,FALSE)),0,VLOOKUP(O$7&amp;O$5&amp;O$6,abil!$A$1:$AA$720,9,FALSE))</f>
        <v>1205</v>
      </c>
      <c r="R43" s="6"/>
    </row>
    <row r="44" spans="1:18" x14ac:dyDescent="0.25">
      <c r="A44" s="42" t="s">
        <v>375</v>
      </c>
      <c r="B44" s="29"/>
      <c r="C44" s="37">
        <f>IF(ISNA(VLOOKUP(C$7&amp;C$5&amp;C$6,abil!$A$1:$AA$720,10,FALSE)),0,VLOOKUP(C$7&amp;C$5&amp;C$6,abil!$A$1:$AA$720,10,FALSE))</f>
        <v>5.08411214953271</v>
      </c>
      <c r="D44" s="29"/>
      <c r="E44" s="38">
        <f>IF(ISNA(VLOOKUP(C$7&amp;C$5&amp;C$6,abil!$A$1:$AA$720,11,FALSE)),0,VLOOKUP(C$7&amp;C$5&amp;C$6,abil!$A$1:$AA$720,11,FALSE))</f>
        <v>107</v>
      </c>
      <c r="F44" s="29"/>
      <c r="G44" s="37">
        <f>IF(ISNA(VLOOKUP(G$7&amp;G$5&amp;G$6,abil!$A$1:$AA$720,10,FALSE)),0,VLOOKUP(G$7&amp;G$5&amp;G$6,abil!$A$1:$AA$720,10,FALSE))</f>
        <v>5.1372549019607847</v>
      </c>
      <c r="H44" s="29"/>
      <c r="I44" s="38">
        <f>IF(ISNA(VLOOKUP(G$7&amp;G$5&amp;G$6,abil!$A$1:$AA$720,11,FALSE)),0,VLOOKUP(G$7&amp;G$5&amp;G$6,abil!$A$1:$AA$720,11,FALSE))</f>
        <v>102</v>
      </c>
      <c r="J44" s="29"/>
      <c r="K44" s="37">
        <f>IF(ISNA(VLOOKUP(K$7&amp;K$5&amp;K$6,abil!$A$1:$AA$720,10,FALSE)),0,VLOOKUP(K$7&amp;K$5&amp;K$6,abil!$A$1:$AA$720,10,FALSE))</f>
        <v>5.143141153081511</v>
      </c>
      <c r="L44" s="29"/>
      <c r="M44" s="38">
        <f>IF(ISNA(VLOOKUP(K$7&amp;K$5&amp;K$6,abil!$A$1:$AA$720,11,FALSE)),0,VLOOKUP(K$7&amp;K$5&amp;K$6,abil!$A$1:$AA$720,11,FALSE))</f>
        <v>1006</v>
      </c>
      <c r="N44" s="29"/>
      <c r="O44" s="37">
        <f>IF(ISNA(VLOOKUP(O$7&amp;O$5&amp;O$6,abil!$A$1:$AA$720,10,FALSE)),0,VLOOKUP(O$7&amp;O$5&amp;O$6,abil!$A$1:$AA$720,10,FALSE))</f>
        <v>5.1204013377926421</v>
      </c>
      <c r="P44" s="29"/>
      <c r="Q44" s="38">
        <f>IF(ISNA(VLOOKUP(O$7&amp;O$5&amp;O$6,abil!$A$1:$AA$720,11,FALSE)),0,VLOOKUP(O$7&amp;O$5&amp;O$6,abil!$A$1:$AA$720,11,FALSE))</f>
        <v>1196</v>
      </c>
      <c r="R44" s="6"/>
    </row>
    <row r="45" spans="1:18" x14ac:dyDescent="0.25">
      <c r="A45" s="42" t="s">
        <v>376</v>
      </c>
      <c r="B45" s="29"/>
      <c r="C45" s="37">
        <f>IF(ISNA(VLOOKUP(C$7&amp;C$5&amp;C$6,abil!$A$1:$AA$720,12,FALSE)),0,VLOOKUP(C$7&amp;C$5&amp;C$6,abil!$A$1:$AA$720,12,FALSE))</f>
        <v>4.4716981132075473</v>
      </c>
      <c r="D45" s="29"/>
      <c r="E45" s="38">
        <f>IF(ISNA(VLOOKUP(C$7&amp;C$5&amp;C$6,abil!$A$1:$AA$720,13,FALSE)),0,VLOOKUP(C$7&amp;C$5&amp;C$6,abil!$A$1:$AA$720,13,FALSE))</f>
        <v>106</v>
      </c>
      <c r="F45" s="29"/>
      <c r="G45" s="37">
        <f>IF(ISNA(VLOOKUP(G$7&amp;G$5&amp;G$6,abil!$A$1:$AA$720,12,FALSE)),0,VLOOKUP(G$7&amp;G$5&amp;G$6,abil!$A$1:$AA$720,12,FALSE))</f>
        <v>4.5188679245283021</v>
      </c>
      <c r="H45" s="29"/>
      <c r="I45" s="38">
        <f>IF(ISNA(VLOOKUP(G$7&amp;G$5&amp;G$6,abil!$A$1:$AA$720,13,FALSE)),0,VLOOKUP(G$7&amp;G$5&amp;G$6,abil!$A$1:$AA$720,13,FALSE))</f>
        <v>106</v>
      </c>
      <c r="J45" s="29"/>
      <c r="K45" s="37">
        <f>IF(ISNA(VLOOKUP(K$7&amp;K$5&amp;K$6,abil!$A$1:$AA$720,12,FALSE)),0,VLOOKUP(K$7&amp;K$5&amp;K$6,abil!$A$1:$AA$720,12,FALSE))</f>
        <v>4.4769381746810595</v>
      </c>
      <c r="L45" s="29"/>
      <c r="M45" s="38">
        <f>IF(ISNA(VLOOKUP(K$7&amp;K$5&amp;K$6,abil!$A$1:$AA$720,13,FALSE)),0,VLOOKUP(K$7&amp;K$5&amp;K$6,abil!$A$1:$AA$720,13,FALSE))</f>
        <v>1019</v>
      </c>
      <c r="N45" s="29"/>
      <c r="O45" s="37">
        <f>IF(ISNA(VLOOKUP(O$7&amp;O$5&amp;O$6,abil!$A$1:$AA$720,12,FALSE)),0,VLOOKUP(O$7&amp;O$5&amp;O$6,abil!$A$1:$AA$720,12,FALSE))</f>
        <v>4.3649210307564426</v>
      </c>
      <c r="P45" s="29"/>
      <c r="Q45" s="38">
        <f>IF(ISNA(VLOOKUP(O$7&amp;O$5&amp;O$6,abil!$A$1:$AA$720,13,FALSE)),0,VLOOKUP(O$7&amp;O$5&amp;O$6,abil!$A$1:$AA$720,13,FALSE))</f>
        <v>1203</v>
      </c>
      <c r="R45" s="6"/>
    </row>
    <row r="46" spans="1:18" x14ac:dyDescent="0.25">
      <c r="A46" s="42" t="s">
        <v>377</v>
      </c>
      <c r="B46" s="29"/>
      <c r="C46" s="37">
        <f>IF(ISNA(VLOOKUP(C$7&amp;C$5&amp;C$6,abil!$A$1:$AA$720,14,FALSE)),0,VLOOKUP(C$7&amp;C$5&amp;C$6,abil!$A$1:$AA$720,14,FALSE))</f>
        <v>4.8785046728971961</v>
      </c>
      <c r="D46" s="29"/>
      <c r="E46" s="38">
        <f>IF(ISNA(VLOOKUP(C$7&amp;C$5&amp;C$6,abil!$A$1:$AA$720,15,FALSE)),0,VLOOKUP(C$7&amp;C$5&amp;C$6,abil!$A$1:$AA$720,15,FALSE))</f>
        <v>107</v>
      </c>
      <c r="F46" s="29"/>
      <c r="G46" s="37">
        <f>IF(ISNA(VLOOKUP(G$7&amp;G$5&amp;G$6,abil!$A$1:$AA$720,14,FALSE)),0,VLOOKUP(G$7&amp;G$5&amp;G$6,abil!$A$1:$AA$720,14,FALSE))</f>
        <v>4.833333333333333</v>
      </c>
      <c r="H46" s="29"/>
      <c r="I46" s="38">
        <f>IF(ISNA(VLOOKUP(G$7&amp;G$5&amp;G$6,abil!$A$1:$AA$720,15,FALSE)),0,VLOOKUP(G$7&amp;G$5&amp;G$6,abil!$A$1:$AA$720,15,FALSE))</f>
        <v>102</v>
      </c>
      <c r="J46" s="29"/>
      <c r="K46" s="37">
        <f>IF(ISNA(VLOOKUP(K$7&amp;K$5&amp;K$6,abil!$A$1:$AA$720,14,FALSE)),0,VLOOKUP(K$7&amp;K$5&amp;K$6,abil!$A$1:$AA$720,14,FALSE))</f>
        <v>4.8780971258671952</v>
      </c>
      <c r="L46" s="29"/>
      <c r="M46" s="38">
        <f>IF(ISNA(VLOOKUP(K$7&amp;K$5&amp;K$6,abil!$A$1:$AA$720,15,FALSE)),0,VLOOKUP(K$7&amp;K$5&amp;K$6,abil!$A$1:$AA$720,15,FALSE))</f>
        <v>1009</v>
      </c>
      <c r="N46" s="29"/>
      <c r="O46" s="37">
        <f>IF(ISNA(VLOOKUP(O$7&amp;O$5&amp;O$6,abil!$A$1:$AA$720,14,FALSE)),0,VLOOKUP(O$7&amp;O$5&amp;O$6,abil!$A$1:$AA$720,14,FALSE))</f>
        <v>4.8746867167919801</v>
      </c>
      <c r="P46" s="29"/>
      <c r="Q46" s="38">
        <f>IF(ISNA(VLOOKUP(O$7&amp;O$5&amp;O$6,abil!$A$1:$AA$720,15,FALSE)),0,VLOOKUP(O$7&amp;O$5&amp;O$6,abil!$A$1:$AA$720,15,FALSE))</f>
        <v>1197</v>
      </c>
      <c r="R46" s="6"/>
    </row>
    <row r="47" spans="1:18" x14ac:dyDescent="0.25">
      <c r="A47" s="42" t="s">
        <v>378</v>
      </c>
      <c r="B47" s="29"/>
      <c r="C47" s="37">
        <f>IF(ISNA(VLOOKUP(C$7&amp;C$5&amp;C$6,abil!$A$1:$AA$720,16,FALSE)),0,VLOOKUP(C$7&amp;C$5&amp;C$6,abil!$A$1:$AA$720,16,FALSE))</f>
        <v>4.4766355140186915</v>
      </c>
      <c r="D47" s="29"/>
      <c r="E47" s="38">
        <f>IF(ISNA(VLOOKUP(C$7&amp;C$5&amp;C$6,abil!$A$1:$AA$720,17,FALSE)),0,VLOOKUP(C$7&amp;C$5&amp;C$6,abil!$A$1:$AA$720,17,FALSE))</f>
        <v>107</v>
      </c>
      <c r="F47" s="29"/>
      <c r="G47" s="37">
        <f>IF(ISNA(VLOOKUP(G$7&amp;G$5&amp;G$6,abil!$A$1:$AA$720,16,FALSE)),0,VLOOKUP(G$7&amp;G$5&amp;G$6,abil!$A$1:$AA$720,16,FALSE))</f>
        <v>4.6826923076923075</v>
      </c>
      <c r="H47" s="29"/>
      <c r="I47" s="38">
        <f>IF(ISNA(VLOOKUP(G$7&amp;G$5&amp;G$6,abil!$A$1:$AA$720,17,FALSE)),0,VLOOKUP(G$7&amp;G$5&amp;G$6,abil!$A$1:$AA$720,17,FALSE))</f>
        <v>104</v>
      </c>
      <c r="J47" s="29"/>
      <c r="K47" s="37">
        <f>IF(ISNA(VLOOKUP(K$7&amp;K$5&amp;K$6,abil!$A$1:$AA$720,16,FALSE)),0,VLOOKUP(K$7&amp;K$5&amp;K$6,abil!$A$1:$AA$720,16,FALSE))</f>
        <v>4.607495069033531</v>
      </c>
      <c r="L47" s="29"/>
      <c r="M47" s="38">
        <f>IF(ISNA(VLOOKUP(K$7&amp;K$5&amp;K$6,abil!$A$1:$AA$720,17,FALSE)),0,VLOOKUP(K$7&amp;K$5&amp;K$6,abil!$A$1:$AA$720,17,FALSE))</f>
        <v>1014</v>
      </c>
      <c r="N47" s="29"/>
      <c r="O47" s="37">
        <f>IF(ISNA(VLOOKUP(O$7&amp;O$5&amp;O$6,abil!$A$1:$AA$720,16,FALSE)),0,VLOOKUP(O$7&amp;O$5&amp;O$6,abil!$A$1:$AA$720,16,FALSE))</f>
        <v>4.4800000000000004</v>
      </c>
      <c r="P47" s="29"/>
      <c r="Q47" s="38">
        <f>IF(ISNA(VLOOKUP(O$7&amp;O$5&amp;O$6,abil!$A$1:$AA$720,17,FALSE)),0,VLOOKUP(O$7&amp;O$5&amp;O$6,abil!$A$1:$AA$720,17,FALSE))</f>
        <v>1200</v>
      </c>
      <c r="R47" s="6"/>
    </row>
    <row r="48" spans="1:18" x14ac:dyDescent="0.25">
      <c r="A48" s="42" t="s">
        <v>379</v>
      </c>
      <c r="B48" s="29"/>
      <c r="C48" s="37">
        <f>IF(ISNA(VLOOKUP(C$7&amp;C$5&amp;C$6,abil!$A$1:$AA$720,18,FALSE)),0,VLOOKUP(C$7&amp;C$5&amp;C$6,abil!$A$1:$AA$720,18,FALSE))</f>
        <v>5.02803738317757</v>
      </c>
      <c r="D48" s="29"/>
      <c r="E48" s="38">
        <f>IF(ISNA(VLOOKUP(C$7&amp;C$5&amp;C$6,abil!$A$1:$AA$720,19,FALSE)),0,VLOOKUP(C$7&amp;C$5&amp;C$6,abil!$A$1:$AA$720,19,FALSE))</f>
        <v>107</v>
      </c>
      <c r="F48" s="29"/>
      <c r="G48" s="37">
        <f>IF(ISNA(VLOOKUP(G$7&amp;G$5&amp;G$6,abil!$A$1:$AA$720,18,FALSE)),0,VLOOKUP(G$7&amp;G$5&amp;G$6,abil!$A$1:$AA$720,18,FALSE))</f>
        <v>5.0784313725490193</v>
      </c>
      <c r="H48" s="29"/>
      <c r="I48" s="38">
        <f>IF(ISNA(VLOOKUP(G$7&amp;G$5&amp;G$6,abil!$A$1:$AA$720,19,FALSE)),0,VLOOKUP(G$7&amp;G$5&amp;G$6,abil!$A$1:$AA$720,19,FALSE))</f>
        <v>102</v>
      </c>
      <c r="J48" s="29"/>
      <c r="K48" s="37">
        <f>IF(ISNA(VLOOKUP(K$7&amp;K$5&amp;K$6,abil!$A$1:$AA$720,18,FALSE)),0,VLOOKUP(K$7&amp;K$5&amp;K$6,abil!$A$1:$AA$720,18,FALSE))</f>
        <v>5.0750000000000002</v>
      </c>
      <c r="L48" s="29"/>
      <c r="M48" s="38">
        <f>IF(ISNA(VLOOKUP(K$7&amp;K$5&amp;K$6,abil!$A$1:$AA$720,19,FALSE)),0,VLOOKUP(K$7&amp;K$5&amp;K$6,abil!$A$1:$AA$720,19,FALSE))</f>
        <v>1000</v>
      </c>
      <c r="N48" s="29"/>
      <c r="O48" s="37">
        <f>IF(ISNA(VLOOKUP(O$7&amp;O$5&amp;O$6,abil!$A$1:$AA$720,18,FALSE)),0,VLOOKUP(O$7&amp;O$5&amp;O$6,abil!$A$1:$AA$720,18,FALSE))</f>
        <v>5.075503355704698</v>
      </c>
      <c r="P48" s="29"/>
      <c r="Q48" s="38">
        <f>IF(ISNA(VLOOKUP(O$7&amp;O$5&amp;O$6,abil!$A$1:$AA$720,19,FALSE)),0,VLOOKUP(O$7&amp;O$5&amp;O$6,abil!$A$1:$AA$720,19,FALSE))</f>
        <v>1192</v>
      </c>
      <c r="R48" s="6"/>
    </row>
    <row r="49" spans="1:18" x14ac:dyDescent="0.25">
      <c r="A49" s="42" t="s">
        <v>380</v>
      </c>
      <c r="B49" s="29"/>
      <c r="C49" s="37">
        <f>IF(ISNA(VLOOKUP(C$7&amp;C$5&amp;C$6,abil!$A$1:$AA$720,20,FALSE)),0,VLOOKUP(C$7&amp;C$5&amp;C$6,abil!$A$1:$AA$720,20,FALSE))</f>
        <v>4.3644859813084116</v>
      </c>
      <c r="D49" s="29"/>
      <c r="E49" s="38">
        <f>IF(ISNA(VLOOKUP(C$7&amp;C$5&amp;C$6,abil!$A$1:$AA$720,21,FALSE)),0,VLOOKUP(C$7&amp;C$5&amp;C$6,abil!$A$1:$AA$720,21,FALSE))</f>
        <v>107</v>
      </c>
      <c r="F49" s="29"/>
      <c r="G49" s="37">
        <f>IF(ISNA(VLOOKUP(G$7&amp;G$5&amp;G$6,abil!$A$1:$AA$720,20,FALSE)),0,VLOOKUP(G$7&amp;G$5&amp;G$6,abil!$A$1:$AA$720,20,FALSE))</f>
        <v>4.6698113207547172</v>
      </c>
      <c r="H49" s="29"/>
      <c r="I49" s="38">
        <f>IF(ISNA(VLOOKUP(G$7&amp;G$5&amp;G$6,abil!$A$1:$AA$720,21,FALSE)),0,VLOOKUP(G$7&amp;G$5&amp;G$6,abil!$A$1:$AA$720,21,FALSE))</f>
        <v>106</v>
      </c>
      <c r="J49" s="29"/>
      <c r="K49" s="37">
        <f>IF(ISNA(VLOOKUP(K$7&amp;K$5&amp;K$6,abil!$A$1:$AA$720,20,FALSE)),0,VLOOKUP(K$7&amp;K$5&amp;K$6,abil!$A$1:$AA$720,20,FALSE))</f>
        <v>4.5437561455260571</v>
      </c>
      <c r="L49" s="29"/>
      <c r="M49" s="38">
        <f>IF(ISNA(VLOOKUP(K$7&amp;K$5&amp;K$6,abil!$A$1:$AA$720,21,FALSE)),0,VLOOKUP(K$7&amp;K$5&amp;K$6,abil!$A$1:$AA$720,21,FALSE))</f>
        <v>1017</v>
      </c>
      <c r="N49" s="29"/>
      <c r="O49" s="37">
        <f>IF(ISNA(VLOOKUP(O$7&amp;O$5&amp;O$6,abil!$A$1:$AA$720,20,FALSE)),0,VLOOKUP(O$7&amp;O$5&amp;O$6,abil!$A$1:$AA$720,20,FALSE))</f>
        <v>4.4883333333333333</v>
      </c>
      <c r="P49" s="29"/>
      <c r="Q49" s="38">
        <f>IF(ISNA(VLOOKUP(O$7&amp;O$5&amp;O$6,abil!$A$1:$AA$720,21,FALSE)),0,VLOOKUP(O$7&amp;O$5&amp;O$6,abil!$A$1:$AA$720,21,FALSE))</f>
        <v>1200</v>
      </c>
      <c r="R49" s="6"/>
    </row>
    <row r="50" spans="1:18" x14ac:dyDescent="0.25">
      <c r="A50" s="42" t="s">
        <v>381</v>
      </c>
      <c r="B50" s="29"/>
      <c r="C50" s="37">
        <f>IF(ISNA(VLOOKUP(C$7&amp;C$5&amp;C$6,abil!$A$1:$AA$720,22,FALSE)),0,VLOOKUP(C$7&amp;C$5&amp;C$6,abil!$A$1:$AA$720,22,FALSE))</f>
        <v>5.1037735849056602</v>
      </c>
      <c r="D50" s="29"/>
      <c r="E50" s="38">
        <f>IF(ISNA(VLOOKUP(C$7&amp;C$5&amp;C$6,abil!$A$1:$AA$720,23,FALSE)),0,VLOOKUP(C$7&amp;C$5&amp;C$6,abil!$A$1:$AA$720,23,FALSE))</f>
        <v>106</v>
      </c>
      <c r="F50" s="29"/>
      <c r="G50" s="37">
        <f>IF(ISNA(VLOOKUP(G$7&amp;G$5&amp;G$6,abil!$A$1:$AA$720,22,FALSE)),0,VLOOKUP(G$7&amp;G$5&amp;G$6,abil!$A$1:$AA$720,22,FALSE))</f>
        <v>5.0784313725490193</v>
      </c>
      <c r="H50" s="29"/>
      <c r="I50" s="38">
        <f>IF(ISNA(VLOOKUP(G$7&amp;G$5&amp;G$6,abil!$A$1:$AA$720,23,FALSE)),0,VLOOKUP(G$7&amp;G$5&amp;G$6,abil!$A$1:$AA$720,23,FALSE))</f>
        <v>102</v>
      </c>
      <c r="J50" s="29"/>
      <c r="K50" s="37">
        <f>IF(ISNA(VLOOKUP(K$7&amp;K$5&amp;K$6,abil!$A$1:$AA$720,22,FALSE)),0,VLOOKUP(K$7&amp;K$5&amp;K$6,abil!$A$1:$AA$720,22,FALSE))</f>
        <v>5.0954274353876743</v>
      </c>
      <c r="L50" s="29"/>
      <c r="M50" s="38">
        <f>IF(ISNA(VLOOKUP(K$7&amp;K$5&amp;K$6,abil!$A$1:$AA$720,23,FALSE)),0,VLOOKUP(K$7&amp;K$5&amp;K$6,abil!$A$1:$AA$720,23,FALSE))</f>
        <v>1006</v>
      </c>
      <c r="N50" s="29"/>
      <c r="O50" s="37">
        <f>IF(ISNA(VLOOKUP(O$7&amp;O$5&amp;O$6,abil!$A$1:$AA$720,22,FALSE)),0,VLOOKUP(O$7&amp;O$5&amp;O$6,abil!$A$1:$AA$720,22,FALSE))</f>
        <v>5.1113902847571193</v>
      </c>
      <c r="P50" s="29"/>
      <c r="Q50" s="38">
        <f>IF(ISNA(VLOOKUP(O$7&amp;O$5&amp;O$6,abil!$A$1:$AA$720,23,FALSE)),0,VLOOKUP(O$7&amp;O$5&amp;O$6,abil!$A$1:$AA$720,23,FALSE))</f>
        <v>1194</v>
      </c>
      <c r="R50" s="6"/>
    </row>
    <row r="51" spans="1:18" x14ac:dyDescent="0.25">
      <c r="A51" s="42" t="s">
        <v>382</v>
      </c>
      <c r="B51" s="29"/>
      <c r="C51" s="37">
        <f>IF(ISNA(VLOOKUP(C$7&amp;C$5&amp;C$6,abil!$A$1:$AA$720,24,FALSE)),0,VLOOKUP(C$7&amp;C$5&amp;C$6,abil!$A$1:$AA$720,24,FALSE))</f>
        <v>4.3738317757009346</v>
      </c>
      <c r="D51" s="29"/>
      <c r="E51" s="38">
        <f>IF(ISNA(VLOOKUP(C$7&amp;C$5&amp;C$6,abil!$A$1:$AA$720,25,FALSE)),0,VLOOKUP(C$7&amp;C$5&amp;C$6,abil!$A$1:$AA$720,25,FALSE))</f>
        <v>107</v>
      </c>
      <c r="F51" s="29"/>
      <c r="G51" s="37">
        <f>IF(ISNA(VLOOKUP(G$7&amp;G$5&amp;G$6,abil!$A$1:$AA$720,24,FALSE)),0,VLOOKUP(G$7&amp;G$5&amp;G$6,abil!$A$1:$AA$720,24,FALSE))</f>
        <v>4.5943396226415096</v>
      </c>
      <c r="H51" s="29"/>
      <c r="I51" s="38">
        <f>IF(ISNA(VLOOKUP(G$7&amp;G$5&amp;G$6,abil!$A$1:$AA$720,25,FALSE)),0,VLOOKUP(G$7&amp;G$5&amp;G$6,abil!$A$1:$AA$720,25,FALSE))</f>
        <v>106</v>
      </c>
      <c r="J51" s="29"/>
      <c r="K51" s="37">
        <f>IF(ISNA(VLOOKUP(K$7&amp;K$5&amp;K$6,abil!$A$1:$AA$720,24,FALSE)),0,VLOOKUP(K$7&amp;K$5&amp;K$6,abil!$A$1:$AA$720,24,FALSE))</f>
        <v>4.3892156862745102</v>
      </c>
      <c r="L51" s="29"/>
      <c r="M51" s="38">
        <f>IF(ISNA(VLOOKUP(K$7&amp;K$5&amp;K$6,abil!$A$1:$AA$720,25,FALSE)),0,VLOOKUP(K$7&amp;K$5&amp;K$6,abil!$A$1:$AA$720,25,FALSE))</f>
        <v>1020</v>
      </c>
      <c r="N51" s="29"/>
      <c r="O51" s="37">
        <f>IF(ISNA(VLOOKUP(O$7&amp;O$5&amp;O$6,abil!$A$1:$AA$720,24,FALSE)),0,VLOOKUP(O$7&amp;O$5&amp;O$6,abil!$A$1:$AA$720,24,FALSE))</f>
        <v>4.2575000000000003</v>
      </c>
      <c r="P51" s="29"/>
      <c r="Q51" s="38">
        <f>IF(ISNA(VLOOKUP(O$7&amp;O$5&amp;O$6,abil!$A$1:$AA$720,25,FALSE)),0,VLOOKUP(O$7&amp;O$5&amp;O$6,abil!$A$1:$AA$720,25,FALSE))</f>
        <v>1200</v>
      </c>
      <c r="R51" s="6"/>
    </row>
    <row r="52" spans="1:18" x14ac:dyDescent="0.25">
      <c r="A52" s="42" t="s">
        <v>383</v>
      </c>
      <c r="B52" s="29"/>
      <c r="C52" s="37">
        <f>IF(ISNA(VLOOKUP(C$7&amp;C$5&amp;C$6,abil!$A$1:$AA$720,26,FALSE)),0,VLOOKUP(C$7&amp;C$5&amp;C$6,abil!$A$1:$AA$720,26,FALSE))</f>
        <v>5.05607476635514</v>
      </c>
      <c r="D52" s="29"/>
      <c r="E52" s="38">
        <f>IF(ISNA(VLOOKUP(C$7&amp;C$5&amp;C$6,abil!$A$1:$AA$720,27,FALSE)),0,VLOOKUP(C$7&amp;C$5&amp;C$6,abil!$A$1:$AA$720,27,FALSE))</f>
        <v>107</v>
      </c>
      <c r="F52" s="29"/>
      <c r="G52" s="37">
        <f>IF(ISNA(VLOOKUP(G$7&amp;G$5&amp;G$6,abil!$A$1:$AA$720,26,FALSE)),0,VLOOKUP(G$7&amp;G$5&amp;G$6,abil!$A$1:$AA$720,26,FALSE))</f>
        <v>5.0392156862745097</v>
      </c>
      <c r="H52" s="29"/>
      <c r="I52" s="38">
        <f>IF(ISNA(VLOOKUP(G$7&amp;G$5&amp;G$6,abil!$A$1:$AA$720,27,FALSE)),0,VLOOKUP(G$7&amp;G$5&amp;G$6,abil!$A$1:$AA$720,27,FALSE))</f>
        <v>102</v>
      </c>
      <c r="J52" s="29"/>
      <c r="K52" s="37">
        <f>IF(ISNA(VLOOKUP(K$7&amp;K$5&amp;K$6,abil!$A$1:$AA$720,26,FALSE)),0,VLOOKUP(K$7&amp;K$5&amp;K$6,abil!$A$1:$AA$720,26,FALSE))</f>
        <v>5.0939663699307616</v>
      </c>
      <c r="L52" s="29"/>
      <c r="M52" s="38">
        <f>IF(ISNA(VLOOKUP(K$7&amp;K$5&amp;K$6,abil!$A$1:$AA$720,27,FALSE)),0,VLOOKUP(K$7&amp;K$5&amp;K$6,abil!$A$1:$AA$720,27,FALSE))</f>
        <v>1011</v>
      </c>
      <c r="N52" s="29"/>
      <c r="O52" s="37">
        <f>IF(ISNA(VLOOKUP(O$7&amp;O$5&amp;O$6,abil!$A$1:$AA$720,26,FALSE)),0,VLOOKUP(O$7&amp;O$5&amp;O$6,abil!$A$1:$AA$720,26,FALSE))</f>
        <v>5.0928870292887032</v>
      </c>
      <c r="P52" s="29"/>
      <c r="Q52" s="38">
        <f>IF(ISNA(VLOOKUP(O$7&amp;O$5&amp;O$6,abil!$A$1:$AA$720,27,FALSE)),0,VLOOKUP(O$7&amp;O$5&amp;O$6,abil!$A$1:$AA$720,27,FALSE))</f>
        <v>1195</v>
      </c>
      <c r="R52" s="6"/>
    </row>
    <row r="53" spans="1:18" x14ac:dyDescent="0.25">
      <c r="A53" s="36"/>
      <c r="B53" s="29"/>
      <c r="C53" s="37"/>
      <c r="D53" s="29"/>
      <c r="E53" s="38"/>
      <c r="F53" s="29"/>
      <c r="G53" s="37"/>
      <c r="H53" s="29"/>
      <c r="I53" s="38"/>
      <c r="J53" s="29"/>
      <c r="K53" s="37"/>
      <c r="L53" s="29"/>
      <c r="M53" s="38"/>
      <c r="N53" s="29"/>
      <c r="O53" s="37"/>
      <c r="P53" s="29"/>
      <c r="Q53" s="38"/>
      <c r="R53" s="6"/>
    </row>
    <row r="54" spans="1:18" x14ac:dyDescent="0.25">
      <c r="A54" s="27" t="s">
        <v>344</v>
      </c>
      <c r="B54" s="29"/>
      <c r="C54" s="37"/>
      <c r="D54" s="29"/>
      <c r="E54" s="38"/>
      <c r="F54" s="29"/>
      <c r="G54" s="37"/>
      <c r="H54" s="29"/>
      <c r="I54" s="38"/>
      <c r="J54" s="29"/>
      <c r="K54" s="37"/>
      <c r="L54" s="29"/>
      <c r="M54" s="38"/>
      <c r="N54" s="29"/>
      <c r="O54" s="37"/>
      <c r="P54" s="29"/>
      <c r="Q54" s="38"/>
      <c r="R54" s="6"/>
    </row>
    <row r="55" spans="1:18" x14ac:dyDescent="0.25">
      <c r="A55" s="39" t="s">
        <v>345</v>
      </c>
      <c r="B55" s="29"/>
      <c r="C55" s="37"/>
      <c r="D55" s="29"/>
      <c r="E55" s="38"/>
      <c r="F55" s="29"/>
      <c r="G55" s="37"/>
      <c r="H55" s="29"/>
      <c r="I55" s="38"/>
      <c r="J55" s="29"/>
      <c r="K55" s="37"/>
      <c r="L55" s="29"/>
      <c r="M55" s="38"/>
      <c r="N55" s="29"/>
      <c r="O55" s="37"/>
      <c r="P55" s="29"/>
      <c r="Q55" s="38"/>
      <c r="R55" s="6"/>
    </row>
    <row r="56" spans="1:18" x14ac:dyDescent="0.25">
      <c r="A56" s="42" t="s">
        <v>384</v>
      </c>
      <c r="B56" s="29"/>
      <c r="C56" s="37">
        <f>IF(ISNA(VLOOKUP(C$7&amp;C$5&amp;C$6,freq!$A$1:$AW$720,8,FALSE)),0,VLOOKUP(C$7&amp;C$5&amp;C$6,freq!$A$1:$AW$720,8,FALSE))</f>
        <v>1.6822429906542056</v>
      </c>
      <c r="D56" s="29"/>
      <c r="E56" s="38">
        <f>IF(ISNA(VLOOKUP(C$7&amp;C$5&amp;C$6,freq!$A$1:$AW$720,9,FALSE)),0,VLOOKUP(C$7&amp;C$5&amp;C$6,freq!$A$1:$AW$720,9,FALSE))</f>
        <v>107</v>
      </c>
      <c r="F56" s="29"/>
      <c r="G56" s="37">
        <f>IF(ISNA(VLOOKUP(G$7&amp;G$5&amp;G$6,freq!$A$1:$AW$720,8,FALSE)),0,VLOOKUP(G$7&amp;G$5&amp;G$6,freq!$A$1:$AW$720,8,FALSE))</f>
        <v>1.7179487179487178</v>
      </c>
      <c r="H56" s="29"/>
      <c r="I56" s="38">
        <f>IF(ISNA(VLOOKUP(G$7&amp;G$5&amp;G$6,freq!$A$1:$AW$720,9,FALSE)),0,VLOOKUP(G$7&amp;G$5&amp;G$6,freq!$A$1:$AW$720,9,FALSE))</f>
        <v>117</v>
      </c>
      <c r="J56" s="29"/>
      <c r="K56" s="37">
        <f>IF(ISNA(VLOOKUP(K$7&amp;K$5&amp;K$6,freq!$A$1:$AW$720,8,FALSE)),0,VLOOKUP(K$7&amp;K$5&amp;K$6,freq!$A$1:$AW$720,8,FALSE))</f>
        <v>1.6314760508308896</v>
      </c>
      <c r="L56" s="29"/>
      <c r="M56" s="38">
        <f>IF(ISNA(VLOOKUP(K$7&amp;K$5&amp;K$6,freq!$A$1:$AW$720,9,FALSE)),0,VLOOKUP(K$7&amp;K$5&amp;K$6,freq!$A$1:$AW$720,9,FALSE))</f>
        <v>1023</v>
      </c>
      <c r="N56" s="29"/>
      <c r="O56" s="37">
        <f>IF(ISNA(VLOOKUP(O$7&amp;O$5&amp;O$6,freq!$A$1:$AW$720,8,FALSE)),0,VLOOKUP(O$7&amp;O$5&amp;O$6,freq!$A$1:$AW$720,8,FALSE))</f>
        <v>1.6739299610894942</v>
      </c>
      <c r="P56" s="29"/>
      <c r="Q56" s="38">
        <f>IF(ISNA(VLOOKUP(O$7&amp;O$5&amp;O$6,freq!$A$1:$AW$720,9,FALSE)),0,VLOOKUP(O$7&amp;O$5&amp;O$6,freq!$A$1:$AW$720,9,FALSE))</f>
        <v>1285</v>
      </c>
      <c r="R56" s="6"/>
    </row>
    <row r="57" spans="1:18" x14ac:dyDescent="0.25">
      <c r="A57" s="42" t="s">
        <v>385</v>
      </c>
      <c r="B57" s="29"/>
      <c r="C57" s="37">
        <f>IF(ISNA(VLOOKUP(C$7&amp;C$5&amp;C$6,freq!$A$1:$AW$720,10,FALSE)),0,VLOOKUP(C$7&amp;C$5&amp;C$6,freq!$A$1:$AW$720,10,FALSE))</f>
        <v>3.3925233644859811</v>
      </c>
      <c r="D57" s="29"/>
      <c r="E57" s="38">
        <f>IF(ISNA(VLOOKUP(C$7&amp;C$5&amp;C$6,freq!$A$1:$AW$720,11,FALSE)),0,VLOOKUP(C$7&amp;C$5&amp;C$6,freq!$A$1:$AW$720,11,FALSE))</f>
        <v>107</v>
      </c>
      <c r="F57" s="29"/>
      <c r="G57" s="37">
        <f>IF(ISNA(VLOOKUP(G$7&amp;G$5&amp;G$6,freq!$A$1:$AW$720,10,FALSE)),0,VLOOKUP(G$7&amp;G$5&amp;G$6,freq!$A$1:$AW$720,10,FALSE))</f>
        <v>3.341880341880342</v>
      </c>
      <c r="H57" s="29"/>
      <c r="I57" s="38">
        <f>IF(ISNA(VLOOKUP(G$7&amp;G$5&amp;G$6,freq!$A$1:$AW$720,11,FALSE)),0,VLOOKUP(G$7&amp;G$5&amp;G$6,freq!$A$1:$AW$720,11,FALSE))</f>
        <v>117</v>
      </c>
      <c r="J57" s="29"/>
      <c r="K57" s="37">
        <f>IF(ISNA(VLOOKUP(K$7&amp;K$5&amp;K$6,freq!$A$1:$AW$720,10,FALSE)),0,VLOOKUP(K$7&amp;K$5&amp;K$6,freq!$A$1:$AW$720,10,FALSE))</f>
        <v>3.3945044160942102</v>
      </c>
      <c r="L57" s="29"/>
      <c r="M57" s="38">
        <f>IF(ISNA(VLOOKUP(K$7&amp;K$5&amp;K$6,freq!$A$1:$AW$720,11,FALSE)),0,VLOOKUP(K$7&amp;K$5&amp;K$6,freq!$A$1:$AW$720,11,FALSE))</f>
        <v>1019</v>
      </c>
      <c r="N57" s="29"/>
      <c r="O57" s="37">
        <f>IF(ISNA(VLOOKUP(O$7&amp;O$5&amp;O$6,freq!$A$1:$AW$720,10,FALSE)),0,VLOOKUP(O$7&amp;O$5&amp;O$6,freq!$A$1:$AW$720,10,FALSE))</f>
        <v>3.2135619641465314</v>
      </c>
      <c r="P57" s="29"/>
      <c r="Q57" s="38">
        <f>IF(ISNA(VLOOKUP(O$7&amp;O$5&amp;O$6,freq!$A$1:$AW$720,11,FALSE)),0,VLOOKUP(O$7&amp;O$5&amp;O$6,freq!$A$1:$AW$720,11,FALSE))</f>
        <v>1283</v>
      </c>
      <c r="R57" s="6"/>
    </row>
    <row r="58" spans="1:18" x14ac:dyDescent="0.25">
      <c r="A58" s="42" t="s">
        <v>386</v>
      </c>
      <c r="B58" s="29"/>
      <c r="C58" s="37">
        <f>IF(ISNA(VLOOKUP(C$7&amp;C$5&amp;C$6,freq!$A$1:$AW$720,12,FALSE)),0,VLOOKUP(C$7&amp;C$5&amp;C$6,freq!$A$1:$AW$720,12,FALSE))</f>
        <v>2.6635514018691588</v>
      </c>
      <c r="D58" s="29"/>
      <c r="E58" s="38">
        <f>IF(ISNA(VLOOKUP(C$7&amp;C$5&amp;C$6,freq!$A$1:$AW$720,13,FALSE)),0,VLOOKUP(C$7&amp;C$5&amp;C$6,freq!$A$1:$AW$720,13,FALSE))</f>
        <v>107</v>
      </c>
      <c r="F58" s="29"/>
      <c r="G58" s="37">
        <f>IF(ISNA(VLOOKUP(G$7&amp;G$5&amp;G$6,freq!$A$1:$AW$720,12,FALSE)),0,VLOOKUP(G$7&amp;G$5&amp;G$6,freq!$A$1:$AW$720,12,FALSE))</f>
        <v>2.8461538461538463</v>
      </c>
      <c r="H58" s="29"/>
      <c r="I58" s="38">
        <f>IF(ISNA(VLOOKUP(G$7&amp;G$5&amp;G$6,freq!$A$1:$AW$720,13,FALSE)),0,VLOOKUP(G$7&amp;G$5&amp;G$6,freq!$A$1:$AW$720,13,FALSE))</f>
        <v>117</v>
      </c>
      <c r="J58" s="29"/>
      <c r="K58" s="37">
        <f>IF(ISNA(VLOOKUP(K$7&amp;K$5&amp;K$6,freq!$A$1:$AW$720,12,FALSE)),0,VLOOKUP(K$7&amp;K$5&amp;K$6,freq!$A$1:$AW$720,12,FALSE))</f>
        <v>2.7964601769911503</v>
      </c>
      <c r="L58" s="29"/>
      <c r="M58" s="38">
        <f>IF(ISNA(VLOOKUP(K$7&amp;K$5&amp;K$6,freq!$A$1:$AW$720,13,FALSE)),0,VLOOKUP(K$7&amp;K$5&amp;K$6,freq!$A$1:$AW$720,13,FALSE))</f>
        <v>1017</v>
      </c>
      <c r="N58" s="29"/>
      <c r="O58" s="37">
        <f>IF(ISNA(VLOOKUP(O$7&amp;O$5&amp;O$6,freq!$A$1:$AW$720,12,FALSE)),0,VLOOKUP(O$7&amp;O$5&amp;O$6,freq!$A$1:$AW$720,12,FALSE))</f>
        <v>2.7431693989071038</v>
      </c>
      <c r="P58" s="29"/>
      <c r="Q58" s="38">
        <f>IF(ISNA(VLOOKUP(O$7&amp;O$5&amp;O$6,freq!$A$1:$AW$720,13,FALSE)),0,VLOOKUP(O$7&amp;O$5&amp;O$6,freq!$A$1:$AW$720,13,FALSE))</f>
        <v>1281</v>
      </c>
      <c r="R58" s="6"/>
    </row>
    <row r="59" spans="1:18" x14ac:dyDescent="0.25">
      <c r="A59" s="42" t="s">
        <v>387</v>
      </c>
      <c r="B59" s="29"/>
      <c r="C59" s="37">
        <f>IF(ISNA(VLOOKUP(C$7&amp;C$5&amp;C$6,freq!$A$1:$AW$720,14,FALSE)),0,VLOOKUP(C$7&amp;C$5&amp;C$6,freq!$A$1:$AW$720,14,FALSE))</f>
        <v>2.457943925233645</v>
      </c>
      <c r="D59" s="29"/>
      <c r="E59" s="38">
        <f>IF(ISNA(VLOOKUP(C$7&amp;C$5&amp;C$6,freq!$A$1:$AW$720,15,FALSE)),0,VLOOKUP(C$7&amp;C$5&amp;C$6,freq!$A$1:$AW$720,15,FALSE))</f>
        <v>107</v>
      </c>
      <c r="F59" s="29"/>
      <c r="G59" s="37">
        <f>IF(ISNA(VLOOKUP(G$7&amp;G$5&amp;G$6,freq!$A$1:$AW$720,14,FALSE)),0,VLOOKUP(G$7&amp;G$5&amp;G$6,freq!$A$1:$AW$720,14,FALSE))</f>
        <v>2.5384615384615383</v>
      </c>
      <c r="H59" s="29"/>
      <c r="I59" s="38">
        <f>IF(ISNA(VLOOKUP(G$7&amp;G$5&amp;G$6,freq!$A$1:$AW$720,15,FALSE)),0,VLOOKUP(G$7&amp;G$5&amp;G$6,freq!$A$1:$AW$720,15,FALSE))</f>
        <v>117</v>
      </c>
      <c r="J59" s="29"/>
      <c r="K59" s="37">
        <f>IF(ISNA(VLOOKUP(K$7&amp;K$5&amp;K$6,freq!$A$1:$AW$720,14,FALSE)),0,VLOOKUP(K$7&amp;K$5&amp;K$6,freq!$A$1:$AW$720,14,FALSE))</f>
        <v>2.4521224086870683</v>
      </c>
      <c r="L59" s="29"/>
      <c r="M59" s="38">
        <f>IF(ISNA(VLOOKUP(K$7&amp;K$5&amp;K$6,freq!$A$1:$AW$720,15,FALSE)),0,VLOOKUP(K$7&amp;K$5&amp;K$6,freq!$A$1:$AW$720,15,FALSE))</f>
        <v>1013</v>
      </c>
      <c r="N59" s="29"/>
      <c r="O59" s="37">
        <f>IF(ISNA(VLOOKUP(O$7&amp;O$5&amp;O$6,freq!$A$1:$AW$720,14,FALSE)),0,VLOOKUP(O$7&amp;O$5&amp;O$6,freq!$A$1:$AW$720,14,FALSE))</f>
        <v>2.377049180327869</v>
      </c>
      <c r="P59" s="29"/>
      <c r="Q59" s="38">
        <f>IF(ISNA(VLOOKUP(O$7&amp;O$5&amp;O$6,freq!$A$1:$AW$720,15,FALSE)),0,VLOOKUP(O$7&amp;O$5&amp;O$6,freq!$A$1:$AW$720,15,FALSE))</f>
        <v>1281</v>
      </c>
      <c r="R59" s="6"/>
    </row>
    <row r="60" spans="1:18" x14ac:dyDescent="0.25">
      <c r="A60" s="42" t="s">
        <v>388</v>
      </c>
      <c r="B60" s="29"/>
      <c r="C60" s="37">
        <f>IF(ISNA(VLOOKUP(C$7&amp;C$5&amp;C$6,freq!$A$1:$AW$720,16,FALSE)),0,VLOOKUP(C$7&amp;C$5&amp;C$6,freq!$A$1:$AW$720,16,FALSE))</f>
        <v>3.7943925233644862</v>
      </c>
      <c r="D60" s="29"/>
      <c r="E60" s="38">
        <f>IF(ISNA(VLOOKUP(C$7&amp;C$5&amp;C$6,freq!$A$1:$AW$720,17,FALSE)),0,VLOOKUP(C$7&amp;C$5&amp;C$6,freq!$A$1:$AW$720,17,FALSE))</f>
        <v>107</v>
      </c>
      <c r="F60" s="29"/>
      <c r="G60" s="37">
        <f>IF(ISNA(VLOOKUP(G$7&amp;G$5&amp;G$6,freq!$A$1:$AW$720,16,FALSE)),0,VLOOKUP(G$7&amp;G$5&amp;G$6,freq!$A$1:$AW$720,16,FALSE))</f>
        <v>3.4871794871794872</v>
      </c>
      <c r="H60" s="29"/>
      <c r="I60" s="38">
        <f>IF(ISNA(VLOOKUP(G$7&amp;G$5&amp;G$6,freq!$A$1:$AW$720,17,FALSE)),0,VLOOKUP(G$7&amp;G$5&amp;G$6,freq!$A$1:$AW$720,17,FALSE))</f>
        <v>117</v>
      </c>
      <c r="J60" s="29"/>
      <c r="K60" s="37">
        <f>IF(ISNA(VLOOKUP(K$7&amp;K$5&amp;K$6,freq!$A$1:$AW$720,16,FALSE)),0,VLOOKUP(K$7&amp;K$5&amp;K$6,freq!$A$1:$AW$720,16,FALSE))</f>
        <v>3.8487229862475441</v>
      </c>
      <c r="L60" s="29"/>
      <c r="M60" s="38">
        <f>IF(ISNA(VLOOKUP(K$7&amp;K$5&amp;K$6,freq!$A$1:$AW$720,17,FALSE)),0,VLOOKUP(K$7&amp;K$5&amp;K$6,freq!$A$1:$AW$720,17,FALSE))</f>
        <v>1018</v>
      </c>
      <c r="N60" s="29"/>
      <c r="O60" s="37">
        <f>IF(ISNA(VLOOKUP(O$7&amp;O$5&amp;O$6,freq!$A$1:$AW$720,16,FALSE)),0,VLOOKUP(O$7&amp;O$5&amp;O$6,freq!$A$1:$AW$720,16,FALSE))</f>
        <v>3.6237314597970336</v>
      </c>
      <c r="P60" s="29"/>
      <c r="Q60" s="38">
        <f>IF(ISNA(VLOOKUP(O$7&amp;O$5&amp;O$6,freq!$A$1:$AW$720,17,FALSE)),0,VLOOKUP(O$7&amp;O$5&amp;O$6,freq!$A$1:$AW$720,17,FALSE))</f>
        <v>1281</v>
      </c>
      <c r="R60" s="6"/>
    </row>
    <row r="61" spans="1:18" x14ac:dyDescent="0.25">
      <c r="A61" s="42" t="s">
        <v>389</v>
      </c>
      <c r="B61" s="29"/>
      <c r="C61" s="37">
        <f>IF(ISNA(VLOOKUP(C$7&amp;C$5&amp;C$6,freq!$A$1:$AW$720,18,FALSE)),0,VLOOKUP(C$7&amp;C$5&amp;C$6,freq!$A$1:$AW$720,18,FALSE))</f>
        <v>3.8773584905660377</v>
      </c>
      <c r="D61" s="29"/>
      <c r="E61" s="38">
        <f>IF(ISNA(VLOOKUP(C$7&amp;C$5&amp;C$6,freq!$A$1:$AW$720,19,FALSE)),0,VLOOKUP(C$7&amp;C$5&amp;C$6,freq!$A$1:$AW$720,19,FALSE))</f>
        <v>106</v>
      </c>
      <c r="F61" s="29"/>
      <c r="G61" s="37">
        <f>IF(ISNA(VLOOKUP(G$7&amp;G$5&amp;G$6,freq!$A$1:$AW$720,18,FALSE)),0,VLOOKUP(G$7&amp;G$5&amp;G$6,freq!$A$1:$AW$720,18,FALSE))</f>
        <v>3.9658119658119659</v>
      </c>
      <c r="H61" s="29"/>
      <c r="I61" s="38">
        <f>IF(ISNA(VLOOKUP(G$7&amp;G$5&amp;G$6,freq!$A$1:$AW$720,19,FALSE)),0,VLOOKUP(G$7&amp;G$5&amp;G$6,freq!$A$1:$AW$720,19,FALSE))</f>
        <v>117</v>
      </c>
      <c r="J61" s="29"/>
      <c r="K61" s="37">
        <f>IF(ISNA(VLOOKUP(K$7&amp;K$5&amp;K$6,freq!$A$1:$AW$720,18,FALSE)),0,VLOOKUP(K$7&amp;K$5&amp;K$6,freq!$A$1:$AW$720,18,FALSE))</f>
        <v>3.9774066797642438</v>
      </c>
      <c r="L61" s="29"/>
      <c r="M61" s="38">
        <f>IF(ISNA(VLOOKUP(K$7&amp;K$5&amp;K$6,freq!$A$1:$AW$720,19,FALSE)),0,VLOOKUP(K$7&amp;K$5&amp;K$6,freq!$A$1:$AW$720,19,FALSE))</f>
        <v>1018</v>
      </c>
      <c r="N61" s="29"/>
      <c r="O61" s="37">
        <f>IF(ISNA(VLOOKUP(O$7&amp;O$5&amp;O$6,freq!$A$1:$AW$720,18,FALSE)),0,VLOOKUP(O$7&amp;O$5&amp;O$6,freq!$A$1:$AW$720,18,FALSE))</f>
        <v>4.0536964980544745</v>
      </c>
      <c r="P61" s="29"/>
      <c r="Q61" s="38">
        <f>IF(ISNA(VLOOKUP(O$7&amp;O$5&amp;O$6,freq!$A$1:$AW$720,19,FALSE)),0,VLOOKUP(O$7&amp;O$5&amp;O$6,freq!$A$1:$AW$720,19,FALSE))</f>
        <v>1285</v>
      </c>
      <c r="R61" s="6"/>
    </row>
    <row r="62" spans="1:18" x14ac:dyDescent="0.25">
      <c r="A62" s="42" t="s">
        <v>390</v>
      </c>
      <c r="B62" s="29"/>
      <c r="C62" s="37">
        <f>IF(ISNA(VLOOKUP(C$7&amp;C$5&amp;C$6,freq!$A$1:$AW$720,20,FALSE)),0,VLOOKUP(C$7&amp;C$5&amp;C$6,freq!$A$1:$AW$720,20,FALSE))</f>
        <v>2.8476190476190477</v>
      </c>
      <c r="D62" s="29"/>
      <c r="E62" s="38">
        <f>IF(ISNA(VLOOKUP(C$7&amp;C$5&amp;C$6,freq!$A$1:$AW$720,21,FALSE)),0,VLOOKUP(C$7&amp;C$5&amp;C$6,freq!$A$1:$AW$720,21,FALSE))</f>
        <v>105</v>
      </c>
      <c r="F62" s="29"/>
      <c r="G62" s="37">
        <f>IF(ISNA(VLOOKUP(G$7&amp;G$5&amp;G$6,freq!$A$1:$AW$720,20,FALSE)),0,VLOOKUP(G$7&amp;G$5&amp;G$6,freq!$A$1:$AW$720,20,FALSE))</f>
        <v>2.8879310344827585</v>
      </c>
      <c r="H62" s="29"/>
      <c r="I62" s="38">
        <f>IF(ISNA(VLOOKUP(G$7&amp;G$5&amp;G$6,freq!$A$1:$AW$720,21,FALSE)),0,VLOOKUP(G$7&amp;G$5&amp;G$6,freq!$A$1:$AW$720,21,FALSE))</f>
        <v>116</v>
      </c>
      <c r="J62" s="29"/>
      <c r="K62" s="37">
        <f>IF(ISNA(VLOOKUP(K$7&amp;K$5&amp;K$6,freq!$A$1:$AW$720,20,FALSE)),0,VLOOKUP(K$7&amp;K$5&amp;K$6,freq!$A$1:$AW$720,20,FALSE))</f>
        <v>3.1938674579624133</v>
      </c>
      <c r="L62" s="29"/>
      <c r="M62" s="38">
        <f>IF(ISNA(VLOOKUP(K$7&amp;K$5&amp;K$6,freq!$A$1:$AW$720,21,FALSE)),0,VLOOKUP(K$7&amp;K$5&amp;K$6,freq!$A$1:$AW$720,21,FALSE))</f>
        <v>1011</v>
      </c>
      <c r="N62" s="29"/>
      <c r="O62" s="37">
        <f>IF(ISNA(VLOOKUP(O$7&amp;O$5&amp;O$6,freq!$A$1:$AW$720,20,FALSE)),0,VLOOKUP(O$7&amp;O$5&amp;O$6,freq!$A$1:$AW$720,20,FALSE))</f>
        <v>3.2570977917981074</v>
      </c>
      <c r="P62" s="29"/>
      <c r="Q62" s="38">
        <f>IF(ISNA(VLOOKUP(O$7&amp;O$5&amp;O$6,freq!$A$1:$AW$720,21,FALSE)),0,VLOOKUP(O$7&amp;O$5&amp;O$6,freq!$A$1:$AW$720,21,FALSE))</f>
        <v>1268</v>
      </c>
      <c r="R62" s="6"/>
    </row>
    <row r="63" spans="1:18" x14ac:dyDescent="0.25">
      <c r="A63" s="42" t="s">
        <v>391</v>
      </c>
      <c r="B63" s="29"/>
      <c r="C63" s="37">
        <f>IF(ISNA(VLOOKUP(C$7&amp;C$5&amp;C$6,freq!$A$1:$AW$720,22,FALSE)),0,VLOOKUP(C$7&amp;C$5&amp;C$6,freq!$A$1:$AW$720,22,FALSE))</f>
        <v>3.0094339622641511</v>
      </c>
      <c r="D63" s="29"/>
      <c r="E63" s="38">
        <f>IF(ISNA(VLOOKUP(C$7&amp;C$5&amp;C$6,freq!$A$1:$AW$720,23,FALSE)),0,VLOOKUP(C$7&amp;C$5&amp;C$6,freq!$A$1:$AW$720,23,FALSE))</f>
        <v>106</v>
      </c>
      <c r="F63" s="29"/>
      <c r="G63" s="37">
        <f>IF(ISNA(VLOOKUP(G$7&amp;G$5&amp;G$6,freq!$A$1:$AW$720,22,FALSE)),0,VLOOKUP(G$7&amp;G$5&amp;G$6,freq!$A$1:$AW$720,22,FALSE))</f>
        <v>3.1538461538461537</v>
      </c>
      <c r="H63" s="29"/>
      <c r="I63" s="38">
        <f>IF(ISNA(VLOOKUP(G$7&amp;G$5&amp;G$6,freq!$A$1:$AW$720,23,FALSE)),0,VLOOKUP(G$7&amp;G$5&amp;G$6,freq!$A$1:$AW$720,23,FALSE))</f>
        <v>117</v>
      </c>
      <c r="J63" s="29"/>
      <c r="K63" s="37">
        <f>IF(ISNA(VLOOKUP(K$7&amp;K$5&amp;K$6,freq!$A$1:$AW$720,22,FALSE)),0,VLOOKUP(K$7&amp;K$5&amp;K$6,freq!$A$1:$AW$720,22,FALSE))</f>
        <v>3.0939334637964775</v>
      </c>
      <c r="L63" s="29"/>
      <c r="M63" s="38">
        <f>IF(ISNA(VLOOKUP(K$7&amp;K$5&amp;K$6,freq!$A$1:$AW$720,23,FALSE)),0,VLOOKUP(K$7&amp;K$5&amp;K$6,freq!$A$1:$AW$720,23,FALSE))</f>
        <v>1022</v>
      </c>
      <c r="N63" s="29"/>
      <c r="O63" s="37">
        <f>IF(ISNA(VLOOKUP(O$7&amp;O$5&amp;O$6,freq!$A$1:$AW$720,22,FALSE)),0,VLOOKUP(O$7&amp;O$5&amp;O$6,freq!$A$1:$AW$720,22,FALSE))</f>
        <v>3.3165750196386488</v>
      </c>
      <c r="P63" s="29"/>
      <c r="Q63" s="38">
        <f>IF(ISNA(VLOOKUP(O$7&amp;O$5&amp;O$6,freq!$A$1:$AW$720,23,FALSE)),0,VLOOKUP(O$7&amp;O$5&amp;O$6,freq!$A$1:$AW$720,23,FALSE))</f>
        <v>1273</v>
      </c>
      <c r="R63" s="6"/>
    </row>
    <row r="64" spans="1:18" x14ac:dyDescent="0.25">
      <c r="A64" s="42" t="s">
        <v>392</v>
      </c>
      <c r="B64" s="29"/>
      <c r="C64" s="37">
        <f>IF(ISNA(VLOOKUP(C$7&amp;C$5&amp;C$6,freq!$A$1:$AW$720,24,FALSE)),0,VLOOKUP(C$7&amp;C$5&amp;C$6,freq!$A$1:$AW$720,24,FALSE))</f>
        <v>3.2547169811320753</v>
      </c>
      <c r="D64" s="29"/>
      <c r="E64" s="38">
        <f>IF(ISNA(VLOOKUP(C$7&amp;C$5&amp;C$6,freq!$A$1:$AW$720,25,FALSE)),0,VLOOKUP(C$7&amp;C$5&amp;C$6,freq!$A$1:$AW$720,25,FALSE))</f>
        <v>106</v>
      </c>
      <c r="F64" s="29"/>
      <c r="G64" s="37">
        <f>IF(ISNA(VLOOKUP(G$7&amp;G$5&amp;G$6,freq!$A$1:$AW$720,24,FALSE)),0,VLOOKUP(G$7&amp;G$5&amp;G$6,freq!$A$1:$AW$720,24,FALSE))</f>
        <v>3.2393162393162394</v>
      </c>
      <c r="H64" s="29"/>
      <c r="I64" s="38">
        <f>IF(ISNA(VLOOKUP(G$7&amp;G$5&amp;G$6,freq!$A$1:$AW$720,25,FALSE)),0,VLOOKUP(G$7&amp;G$5&amp;G$6,freq!$A$1:$AW$720,25,FALSE))</f>
        <v>117</v>
      </c>
      <c r="J64" s="29"/>
      <c r="K64" s="37">
        <f>IF(ISNA(VLOOKUP(K$7&amp;K$5&amp;K$6,freq!$A$1:$AW$720,24,FALSE)),0,VLOOKUP(K$7&amp;K$5&amp;K$6,freq!$A$1:$AW$720,24,FALSE))</f>
        <v>3.317288801571709</v>
      </c>
      <c r="L64" s="29"/>
      <c r="M64" s="38">
        <f>IF(ISNA(VLOOKUP(K$7&amp;K$5&amp;K$6,freq!$A$1:$AW$720,25,FALSE)),0,VLOOKUP(K$7&amp;K$5&amp;K$6,freq!$A$1:$AW$720,25,FALSE))</f>
        <v>1018</v>
      </c>
      <c r="N64" s="29"/>
      <c r="O64" s="37">
        <f>IF(ISNA(VLOOKUP(O$7&amp;O$5&amp;O$6,freq!$A$1:$AW$720,24,FALSE)),0,VLOOKUP(O$7&amp;O$5&amp;O$6,freq!$A$1:$AW$720,24,FALSE))</f>
        <v>3.3012519561815337</v>
      </c>
      <c r="P64" s="29"/>
      <c r="Q64" s="38">
        <f>IF(ISNA(VLOOKUP(O$7&amp;O$5&amp;O$6,freq!$A$1:$AW$720,25,FALSE)),0,VLOOKUP(O$7&amp;O$5&amp;O$6,freq!$A$1:$AW$720,25,FALSE))</f>
        <v>1278</v>
      </c>
      <c r="R64" s="6"/>
    </row>
    <row r="65" spans="1:18" x14ac:dyDescent="0.25">
      <c r="A65" s="42" t="s">
        <v>393</v>
      </c>
      <c r="B65" s="29"/>
      <c r="C65" s="37">
        <f>IF(ISNA(VLOOKUP(C$7&amp;C$5&amp;C$6,freq!$A$1:$AW$720,26,FALSE)),0,VLOOKUP(C$7&amp;C$5&amp;C$6,freq!$A$1:$AW$720,26,FALSE))</f>
        <v>2.1730769230769229</v>
      </c>
      <c r="D65" s="29"/>
      <c r="E65" s="38">
        <f>IF(ISNA(VLOOKUP(C$7&amp;C$5&amp;C$6,freq!$A$1:$AW$720,27,FALSE)),0,VLOOKUP(C$7&amp;C$5&amp;C$6,freq!$A$1:$AW$720,27,FALSE))</f>
        <v>104</v>
      </c>
      <c r="F65" s="29"/>
      <c r="G65" s="37">
        <f>IF(ISNA(VLOOKUP(G$7&amp;G$5&amp;G$6,freq!$A$1:$AW$720,26,FALSE)),0,VLOOKUP(G$7&amp;G$5&amp;G$6,freq!$A$1:$AW$720,26,FALSE))</f>
        <v>2.103448275862069</v>
      </c>
      <c r="H65" s="29"/>
      <c r="I65" s="38">
        <f>IF(ISNA(VLOOKUP(G$7&amp;G$5&amp;G$6,freq!$A$1:$AW$720,27,FALSE)),0,VLOOKUP(G$7&amp;G$5&amp;G$6,freq!$A$1:$AW$720,27,FALSE))</f>
        <v>116</v>
      </c>
      <c r="J65" s="29"/>
      <c r="K65" s="37">
        <f>IF(ISNA(VLOOKUP(K$7&amp;K$5&amp;K$6,freq!$A$1:$AW$720,26,FALSE)),0,VLOOKUP(K$7&amp;K$5&amp;K$6,freq!$A$1:$AW$720,26,FALSE))</f>
        <v>2.0324165029469548</v>
      </c>
      <c r="L65" s="29"/>
      <c r="M65" s="38">
        <f>IF(ISNA(VLOOKUP(K$7&amp;K$5&amp;K$6,freq!$A$1:$AW$720,27,FALSE)),0,VLOOKUP(K$7&amp;K$5&amp;K$6,freq!$A$1:$AW$720,27,FALSE))</f>
        <v>1018</v>
      </c>
      <c r="N65" s="29"/>
      <c r="O65" s="37">
        <f>IF(ISNA(VLOOKUP(O$7&amp;O$5&amp;O$6,freq!$A$1:$AW$720,26,FALSE)),0,VLOOKUP(O$7&amp;O$5&amp;O$6,freq!$A$1:$AW$720,26,FALSE))</f>
        <v>2.4953124999999998</v>
      </c>
      <c r="P65" s="29"/>
      <c r="Q65" s="38">
        <f>IF(ISNA(VLOOKUP(O$7&amp;O$5&amp;O$6,freq!$A$1:$AW$720,27,FALSE)),0,VLOOKUP(O$7&amp;O$5&amp;O$6,freq!$A$1:$AW$720,27,FALSE))</f>
        <v>1280</v>
      </c>
      <c r="R65" s="6"/>
    </row>
    <row r="66" spans="1:18" x14ac:dyDescent="0.25">
      <c r="A66" s="42" t="s">
        <v>394</v>
      </c>
      <c r="B66" s="29"/>
      <c r="C66" s="37">
        <f>IF(ISNA(VLOOKUP(C$7&amp;C$5&amp;C$6,freq!$A$1:$AW$720,28,FALSE)),0,VLOOKUP(C$7&amp;C$5&amp;C$6,freq!$A$1:$AW$720,28,FALSE))</f>
        <v>4.0388349514563107</v>
      </c>
      <c r="D66" s="29"/>
      <c r="E66" s="38">
        <f>IF(ISNA(VLOOKUP(C$7&amp;C$5&amp;C$6,freq!$A$1:$AW$720,29,FALSE)),0,VLOOKUP(C$7&amp;C$5&amp;C$6,freq!$A$1:$AW$720,29,FALSE))</f>
        <v>103</v>
      </c>
      <c r="F66" s="29"/>
      <c r="G66" s="37">
        <f>IF(ISNA(VLOOKUP(G$7&amp;G$5&amp;G$6,freq!$A$1:$AW$720,28,FALSE)),0,VLOOKUP(G$7&amp;G$5&amp;G$6,freq!$A$1:$AW$720,28,FALSE))</f>
        <v>4.4827586206896548</v>
      </c>
      <c r="H66" s="29"/>
      <c r="I66" s="38">
        <f>IF(ISNA(VLOOKUP(G$7&amp;G$5&amp;G$6,freq!$A$1:$AW$720,29,FALSE)),0,VLOOKUP(G$7&amp;G$5&amp;G$6,freq!$A$1:$AW$720,29,FALSE))</f>
        <v>116</v>
      </c>
      <c r="J66" s="29"/>
      <c r="K66" s="37">
        <f>IF(ISNA(VLOOKUP(K$7&amp;K$5&amp;K$6,freq!$A$1:$AW$720,28,FALSE)),0,VLOOKUP(K$7&amp;K$5&amp;K$6,freq!$A$1:$AW$720,28,FALSE))</f>
        <v>3.993117010816126</v>
      </c>
      <c r="L66" s="29"/>
      <c r="M66" s="38">
        <f>IF(ISNA(VLOOKUP(K$7&amp;K$5&amp;K$6,freq!$A$1:$AW$720,29,FALSE)),0,VLOOKUP(K$7&amp;K$5&amp;K$6,freq!$A$1:$AW$720,29,FALSE))</f>
        <v>1017</v>
      </c>
      <c r="N66" s="29"/>
      <c r="O66" s="37">
        <f>IF(ISNA(VLOOKUP(O$7&amp;O$5&amp;O$6,freq!$A$1:$AW$720,28,FALSE)),0,VLOOKUP(O$7&amp;O$5&amp;O$6,freq!$A$1:$AW$720,28,FALSE))</f>
        <v>4.7143981117230531</v>
      </c>
      <c r="P66" s="29"/>
      <c r="Q66" s="38">
        <f>IF(ISNA(VLOOKUP(O$7&amp;O$5&amp;O$6,freq!$A$1:$AW$720,29,FALSE)),0,VLOOKUP(O$7&amp;O$5&amp;O$6,freq!$A$1:$AW$720,29,FALSE))</f>
        <v>1271</v>
      </c>
      <c r="R66" s="6"/>
    </row>
    <row r="67" spans="1:18" x14ac:dyDescent="0.25">
      <c r="A67" s="42" t="s">
        <v>395</v>
      </c>
      <c r="B67" s="29"/>
      <c r="C67" s="37">
        <f>IF(ISNA(VLOOKUP(C$7&amp;C$5&amp;C$6,freq!$A$1:$AW$720,30,FALSE)),0,VLOOKUP(C$7&amp;C$5&amp;C$6,freq!$A$1:$AW$720,30,FALSE))</f>
        <v>3.0388349514563107</v>
      </c>
      <c r="D67" s="29"/>
      <c r="E67" s="38">
        <f>IF(ISNA(VLOOKUP(C$7&amp;C$5&amp;C$6,freq!$A$1:$AW$720,31,FALSE)),0,VLOOKUP(C$7&amp;C$5&amp;C$6,freq!$A$1:$AW$720,31,FALSE))</f>
        <v>103</v>
      </c>
      <c r="F67" s="29"/>
      <c r="G67" s="37">
        <f>IF(ISNA(VLOOKUP(G$7&amp;G$5&amp;G$6,freq!$A$1:$AW$720,30,FALSE)),0,VLOOKUP(G$7&amp;G$5&amp;G$6,freq!$A$1:$AW$720,30,FALSE))</f>
        <v>3.3739130434782609</v>
      </c>
      <c r="H67" s="29"/>
      <c r="I67" s="38">
        <f>IF(ISNA(VLOOKUP(G$7&amp;G$5&amp;G$6,freq!$A$1:$AW$720,31,FALSE)),0,VLOOKUP(G$7&amp;G$5&amp;G$6,freq!$A$1:$AW$720,31,FALSE))</f>
        <v>115</v>
      </c>
      <c r="J67" s="29"/>
      <c r="K67" s="37">
        <f>IF(ISNA(VLOOKUP(K$7&amp;K$5&amp;K$6,freq!$A$1:$AW$720,30,FALSE)),0,VLOOKUP(K$7&amp;K$5&amp;K$6,freq!$A$1:$AW$720,30,FALSE))</f>
        <v>3.1429980276134124</v>
      </c>
      <c r="L67" s="29"/>
      <c r="M67" s="38">
        <f>IF(ISNA(VLOOKUP(K$7&amp;K$5&amp;K$6,freq!$A$1:$AW$720,31,FALSE)),0,VLOOKUP(K$7&amp;K$5&amp;K$6,freq!$A$1:$AW$720,31,FALSE))</f>
        <v>1014</v>
      </c>
      <c r="N67" s="29"/>
      <c r="O67" s="37">
        <f>IF(ISNA(VLOOKUP(O$7&amp;O$5&amp;O$6,freq!$A$1:$AW$720,30,FALSE)),0,VLOOKUP(O$7&amp;O$5&amp;O$6,freq!$A$1:$AW$720,30,FALSE))</f>
        <v>3.7092476489028212</v>
      </c>
      <c r="P67" s="29"/>
      <c r="Q67" s="38">
        <f>IF(ISNA(VLOOKUP(O$7&amp;O$5&amp;O$6,freq!$A$1:$AW$720,31,FALSE)),0,VLOOKUP(O$7&amp;O$5&amp;O$6,freq!$A$1:$AW$720,31,FALSE))</f>
        <v>1276</v>
      </c>
      <c r="R67" s="6"/>
    </row>
    <row r="68" spans="1:18" x14ac:dyDescent="0.25">
      <c r="A68" s="42" t="s">
        <v>396</v>
      </c>
      <c r="B68" s="29"/>
      <c r="C68" s="37">
        <f>IF(ISNA(VLOOKUP(C$7&amp;C$5&amp;C$6,freq!$A$1:$AW$720,32,FALSE)),0,VLOOKUP(C$7&amp;C$5&amp;C$6,freq!$A$1:$AW$720,32,FALSE))</f>
        <v>3.2211538461538463</v>
      </c>
      <c r="D68" s="29"/>
      <c r="E68" s="38">
        <f>IF(ISNA(VLOOKUP(C$7&amp;C$5&amp;C$6,freq!$A$1:$AW$720,33,FALSE)),0,VLOOKUP(C$7&amp;C$5&amp;C$6,freq!$A$1:$AW$720,33,FALSE))</f>
        <v>104</v>
      </c>
      <c r="F68" s="29"/>
      <c r="G68" s="37">
        <f>IF(ISNA(VLOOKUP(G$7&amp;G$5&amp;G$6,freq!$A$1:$AW$720,32,FALSE)),0,VLOOKUP(G$7&amp;G$5&amp;G$6,freq!$A$1:$AW$720,32,FALSE))</f>
        <v>3.6551724137931036</v>
      </c>
      <c r="H68" s="29"/>
      <c r="I68" s="38">
        <f>IF(ISNA(VLOOKUP(G$7&amp;G$5&amp;G$6,freq!$A$1:$AW$720,33,FALSE)),0,VLOOKUP(G$7&amp;G$5&amp;G$6,freq!$A$1:$AW$720,33,FALSE))</f>
        <v>116</v>
      </c>
      <c r="J68" s="29"/>
      <c r="K68" s="37">
        <f>IF(ISNA(VLOOKUP(K$7&amp;K$5&amp;K$6,freq!$A$1:$AW$720,32,FALSE)),0,VLOOKUP(K$7&amp;K$5&amp;K$6,freq!$A$1:$AW$720,32,FALSE))</f>
        <v>3.3806706114398422</v>
      </c>
      <c r="L68" s="29"/>
      <c r="M68" s="38">
        <f>IF(ISNA(VLOOKUP(K$7&amp;K$5&amp;K$6,freq!$A$1:$AW$720,33,FALSE)),0,VLOOKUP(K$7&amp;K$5&amp;K$6,freq!$A$1:$AW$720,33,FALSE))</f>
        <v>1014</v>
      </c>
      <c r="N68" s="29"/>
      <c r="O68" s="37">
        <f>IF(ISNA(VLOOKUP(O$7&amp;O$5&amp;O$6,freq!$A$1:$AW$720,32,FALSE)),0,VLOOKUP(O$7&amp;O$5&amp;O$6,freq!$A$1:$AW$720,32,FALSE))</f>
        <v>3.9110936270653029</v>
      </c>
      <c r="P68" s="29"/>
      <c r="Q68" s="38">
        <f>IF(ISNA(VLOOKUP(O$7&amp;O$5&amp;O$6,freq!$A$1:$AW$720,33,FALSE)),0,VLOOKUP(O$7&amp;O$5&amp;O$6,freq!$A$1:$AW$720,33,FALSE))</f>
        <v>1271</v>
      </c>
      <c r="R68" s="6"/>
    </row>
    <row r="69" spans="1:18" x14ac:dyDescent="0.25">
      <c r="A69" s="42" t="s">
        <v>397</v>
      </c>
      <c r="B69" s="29"/>
      <c r="C69" s="37">
        <f>IF(ISNA(VLOOKUP(C$7&amp;C$5&amp;C$6,freq!$A$1:$AW$720,34,FALSE)),0,VLOOKUP(C$7&amp;C$5&amp;C$6,freq!$A$1:$AW$720,34,FALSE))</f>
        <v>1.8365384615384615</v>
      </c>
      <c r="D69" s="29"/>
      <c r="E69" s="38">
        <f>IF(ISNA(VLOOKUP(C$7&amp;C$5&amp;C$6,freq!$A$1:$AW$720,35,FALSE)),0,VLOOKUP(C$7&amp;C$5&amp;C$6,freq!$A$1:$AW$720,35,FALSE))</f>
        <v>104</v>
      </c>
      <c r="F69" s="29"/>
      <c r="G69" s="37">
        <f>IF(ISNA(VLOOKUP(G$7&amp;G$5&amp;G$6,freq!$A$1:$AW$720,34,FALSE)),0,VLOOKUP(G$7&amp;G$5&amp;G$6,freq!$A$1:$AW$720,34,FALSE))</f>
        <v>1.6403508771929824</v>
      </c>
      <c r="H69" s="29"/>
      <c r="I69" s="38">
        <f>IF(ISNA(VLOOKUP(G$7&amp;G$5&amp;G$6,freq!$A$1:$AW$720,35,FALSE)),0,VLOOKUP(G$7&amp;G$5&amp;G$6,freq!$A$1:$AW$720,35,FALSE))</f>
        <v>114</v>
      </c>
      <c r="J69" s="29"/>
      <c r="K69" s="37">
        <f>IF(ISNA(VLOOKUP(K$7&amp;K$5&amp;K$6,freq!$A$1:$AW$720,34,FALSE)),0,VLOOKUP(K$7&amp;K$5&amp;K$6,freq!$A$1:$AW$720,34,FALSE))</f>
        <v>1.6762092793682133</v>
      </c>
      <c r="L69" s="29"/>
      <c r="M69" s="38">
        <f>IF(ISNA(VLOOKUP(K$7&amp;K$5&amp;K$6,freq!$A$1:$AW$720,35,FALSE)),0,VLOOKUP(K$7&amp;K$5&amp;K$6,freq!$A$1:$AW$720,35,FALSE))</f>
        <v>1013</v>
      </c>
      <c r="N69" s="29"/>
      <c r="O69" s="37">
        <f>IF(ISNA(VLOOKUP(O$7&amp;O$5&amp;O$6,freq!$A$1:$AW$720,34,FALSE)),0,VLOOKUP(O$7&amp;O$5&amp;O$6,freq!$A$1:$AW$720,34,FALSE))</f>
        <v>2.1708463949843262</v>
      </c>
      <c r="P69" s="29"/>
      <c r="Q69" s="38">
        <f>IF(ISNA(VLOOKUP(O$7&amp;O$5&amp;O$6,freq!$A$1:$AW$720,35,FALSE)),0,VLOOKUP(O$7&amp;O$5&amp;O$6,freq!$A$1:$AW$720,35,FALSE))</f>
        <v>1276</v>
      </c>
      <c r="R69" s="6"/>
    </row>
    <row r="70" spans="1:18" x14ac:dyDescent="0.25">
      <c r="A70" s="42" t="s">
        <v>398</v>
      </c>
      <c r="B70" s="29"/>
      <c r="C70" s="37">
        <f>IF(ISNA(VLOOKUP(C$7&amp;C$5&amp;C$6,freq!$A$1:$AW$720,36,FALSE)),0,VLOOKUP(C$7&amp;C$5&amp;C$6,freq!$A$1:$AW$720,36,FALSE))</f>
        <v>4.0283018867924527</v>
      </c>
      <c r="D70" s="29"/>
      <c r="E70" s="38">
        <f>IF(ISNA(VLOOKUP(C$7&amp;C$5&amp;C$6,freq!$A$1:$AW$720,37,FALSE)),0,VLOOKUP(C$7&amp;C$5&amp;C$6,freq!$A$1:$AW$720,37,FALSE))</f>
        <v>106</v>
      </c>
      <c r="F70" s="29"/>
      <c r="G70" s="37">
        <f>IF(ISNA(VLOOKUP(G$7&amp;G$5&amp;G$6,freq!$A$1:$AW$720,36,FALSE)),0,VLOOKUP(G$7&amp;G$5&amp;G$6,freq!$A$1:$AW$720,36,FALSE))</f>
        <v>4.2649572649572649</v>
      </c>
      <c r="H70" s="29"/>
      <c r="I70" s="38">
        <f>IF(ISNA(VLOOKUP(G$7&amp;G$5&amp;G$6,freq!$A$1:$AW$720,37,FALSE)),0,VLOOKUP(G$7&amp;G$5&amp;G$6,freq!$A$1:$AW$720,37,FALSE))</f>
        <v>117</v>
      </c>
      <c r="J70" s="29"/>
      <c r="K70" s="37">
        <f>IF(ISNA(VLOOKUP(K$7&amp;K$5&amp;K$6,freq!$A$1:$AW$720,36,FALSE)),0,VLOOKUP(K$7&amp;K$5&amp;K$6,freq!$A$1:$AW$720,36,FALSE))</f>
        <v>4.2179863147605081</v>
      </c>
      <c r="L70" s="29"/>
      <c r="M70" s="38">
        <f>IF(ISNA(VLOOKUP(K$7&amp;K$5&amp;K$6,freq!$A$1:$AW$720,37,FALSE)),0,VLOOKUP(K$7&amp;K$5&amp;K$6,freq!$A$1:$AW$720,37,FALSE))</f>
        <v>1023</v>
      </c>
      <c r="N70" s="29"/>
      <c r="O70" s="37">
        <f>IF(ISNA(VLOOKUP(O$7&amp;O$5&amp;O$6,freq!$A$1:$AW$720,36,FALSE)),0,VLOOKUP(O$7&amp;O$5&amp;O$6,freq!$A$1:$AW$720,36,FALSE))</f>
        <v>4.5225856697819315</v>
      </c>
      <c r="P70" s="29"/>
      <c r="Q70" s="38">
        <f>IF(ISNA(VLOOKUP(O$7&amp;O$5&amp;O$6,freq!$A$1:$AW$720,37,FALSE)),0,VLOOKUP(O$7&amp;O$5&amp;O$6,freq!$A$1:$AW$720,37,FALSE))</f>
        <v>1284</v>
      </c>
      <c r="R70" s="6"/>
    </row>
    <row r="71" spans="1:18" x14ac:dyDescent="0.25">
      <c r="A71" s="42" t="s">
        <v>399</v>
      </c>
      <c r="B71" s="29"/>
      <c r="C71" s="37">
        <f>IF(ISNA(VLOOKUP(C$7&amp;C$5&amp;C$6,freq!$A$1:$AW$720,38,FALSE)),0,VLOOKUP(C$7&amp;C$5&amp;C$6,freq!$A$1:$AW$720,38,FALSE))</f>
        <v>3.5660377358490565</v>
      </c>
      <c r="D71" s="29"/>
      <c r="E71" s="38">
        <f>IF(ISNA(VLOOKUP(C$7&amp;C$5&amp;C$6,freq!$A$1:$AW$720,39,FALSE)),0,VLOOKUP(C$7&amp;C$5&amp;C$6,freq!$A$1:$AW$720,39,FALSE))</f>
        <v>106</v>
      </c>
      <c r="F71" s="29"/>
      <c r="G71" s="37">
        <f>IF(ISNA(VLOOKUP(G$7&amp;G$5&amp;G$6,freq!$A$1:$AW$720,38,FALSE)),0,VLOOKUP(G$7&amp;G$5&amp;G$6,freq!$A$1:$AW$720,38,FALSE))</f>
        <v>3.7777777777777777</v>
      </c>
      <c r="H71" s="29"/>
      <c r="I71" s="38">
        <f>IF(ISNA(VLOOKUP(G$7&amp;G$5&amp;G$6,freq!$A$1:$AW$720,39,FALSE)),0,VLOOKUP(G$7&amp;G$5&amp;G$6,freq!$A$1:$AW$720,39,FALSE))</f>
        <v>117</v>
      </c>
      <c r="J71" s="29"/>
      <c r="K71" s="37">
        <f>IF(ISNA(VLOOKUP(K$7&amp;K$5&amp;K$6,freq!$A$1:$AW$720,38,FALSE)),0,VLOOKUP(K$7&amp;K$5&amp;K$6,freq!$A$1:$AW$720,38,FALSE))</f>
        <v>3.6542605288932419</v>
      </c>
      <c r="L71" s="29"/>
      <c r="M71" s="38">
        <f>IF(ISNA(VLOOKUP(K$7&amp;K$5&amp;K$6,freq!$A$1:$AW$720,39,FALSE)),0,VLOOKUP(K$7&amp;K$5&amp;K$6,freq!$A$1:$AW$720,39,FALSE))</f>
        <v>1021</v>
      </c>
      <c r="N71" s="29"/>
      <c r="O71" s="37">
        <f>IF(ISNA(VLOOKUP(O$7&amp;O$5&amp;O$6,freq!$A$1:$AW$720,38,FALSE)),0,VLOOKUP(O$7&amp;O$5&amp;O$6,freq!$A$1:$AW$720,38,FALSE))</f>
        <v>3.9945269741985925</v>
      </c>
      <c r="P71" s="29"/>
      <c r="Q71" s="38">
        <f>IF(ISNA(VLOOKUP(O$7&amp;O$5&amp;O$6,freq!$A$1:$AW$720,39,FALSE)),0,VLOOKUP(O$7&amp;O$5&amp;O$6,freq!$A$1:$AW$720,39,FALSE))</f>
        <v>1279</v>
      </c>
      <c r="R71" s="6"/>
    </row>
    <row r="72" spans="1:18" x14ac:dyDescent="0.25">
      <c r="A72" s="42" t="s">
        <v>400</v>
      </c>
      <c r="B72" s="29"/>
      <c r="C72" s="37">
        <f>IF(ISNA(VLOOKUP(C$7&amp;C$5&amp;C$6,freq!$A$1:$AW$720,40,FALSE)),0,VLOOKUP(C$7&amp;C$5&amp;C$6,freq!$A$1:$AW$720,40,FALSE))</f>
        <v>3.4095238095238094</v>
      </c>
      <c r="D72" s="29"/>
      <c r="E72" s="38">
        <f>IF(ISNA(VLOOKUP(C$7&amp;C$5&amp;C$6,freq!$A$1:$AW$720,41,FALSE)),0,VLOOKUP(C$7&amp;C$5&amp;C$6,freq!$A$1:$AW$720,41,FALSE))</f>
        <v>105</v>
      </c>
      <c r="F72" s="29"/>
      <c r="G72" s="37">
        <f>IF(ISNA(VLOOKUP(G$7&amp;G$5&amp;G$6,freq!$A$1:$AW$720,40,FALSE)),0,VLOOKUP(G$7&amp;G$5&amp;G$6,freq!$A$1:$AW$720,40,FALSE))</f>
        <v>3.6173913043478261</v>
      </c>
      <c r="H72" s="29"/>
      <c r="I72" s="38">
        <f>IF(ISNA(VLOOKUP(G$7&amp;G$5&amp;G$6,freq!$A$1:$AW$720,41,FALSE)),0,VLOOKUP(G$7&amp;G$5&amp;G$6,freq!$A$1:$AW$720,41,FALSE))</f>
        <v>115</v>
      </c>
      <c r="J72" s="29"/>
      <c r="K72" s="37">
        <f>IF(ISNA(VLOOKUP(K$7&amp;K$5&amp;K$6,freq!$A$1:$AW$720,40,FALSE)),0,VLOOKUP(K$7&amp;K$5&amp;K$6,freq!$A$1:$AW$720,40,FALSE))</f>
        <v>3.5594886922320552</v>
      </c>
      <c r="L72" s="29"/>
      <c r="M72" s="38">
        <f>IF(ISNA(VLOOKUP(K$7&amp;K$5&amp;K$6,freq!$A$1:$AW$720,41,FALSE)),0,VLOOKUP(K$7&amp;K$5&amp;K$6,freq!$A$1:$AW$720,41,FALSE))</f>
        <v>1017</v>
      </c>
      <c r="N72" s="29"/>
      <c r="O72" s="37">
        <f>IF(ISNA(VLOOKUP(O$7&amp;O$5&amp;O$6,freq!$A$1:$AW$720,40,FALSE)),0,VLOOKUP(O$7&amp;O$5&amp;O$6,freq!$A$1:$AW$720,40,FALSE))</f>
        <v>3.8464566929133857</v>
      </c>
      <c r="P72" s="29"/>
      <c r="Q72" s="38">
        <f>IF(ISNA(VLOOKUP(O$7&amp;O$5&amp;O$6,freq!$A$1:$AW$720,41,FALSE)),0,VLOOKUP(O$7&amp;O$5&amp;O$6,freq!$A$1:$AW$720,41,FALSE))</f>
        <v>1270</v>
      </c>
      <c r="R72" s="6"/>
    </row>
    <row r="73" spans="1:18" x14ac:dyDescent="0.25">
      <c r="A73" s="42" t="s">
        <v>401</v>
      </c>
      <c r="B73" s="29"/>
      <c r="C73" s="37">
        <f>IF(ISNA(VLOOKUP(C$7&amp;C$5&amp;C$6,freq!$A$1:$AW$720,42,FALSE)),0,VLOOKUP(C$7&amp;C$5&amp;C$6,freq!$A$1:$AW$720,42,FALSE))</f>
        <v>3.1523809523809523</v>
      </c>
      <c r="D73" s="29"/>
      <c r="E73" s="38">
        <f>IF(ISNA(VLOOKUP(C$7&amp;C$5&amp;C$6,freq!$A$1:$AW$720,43,FALSE)),0,VLOOKUP(C$7&amp;C$5&amp;C$6,freq!$A$1:$AW$720,43,FALSE))</f>
        <v>105</v>
      </c>
      <c r="F73" s="29"/>
      <c r="G73" s="37">
        <f>IF(ISNA(VLOOKUP(G$7&amp;G$5&amp;G$6,freq!$A$1:$AW$720,42,FALSE)),0,VLOOKUP(G$7&amp;G$5&amp;G$6,freq!$A$1:$AW$720,42,FALSE))</f>
        <v>3.3931623931623931</v>
      </c>
      <c r="H73" s="29"/>
      <c r="I73" s="38">
        <f>IF(ISNA(VLOOKUP(G$7&amp;G$5&amp;G$6,freq!$A$1:$AW$720,43,FALSE)),0,VLOOKUP(G$7&amp;G$5&amp;G$6,freq!$A$1:$AW$720,43,FALSE))</f>
        <v>117</v>
      </c>
      <c r="J73" s="29"/>
      <c r="K73" s="37">
        <f>IF(ISNA(VLOOKUP(K$7&amp;K$5&amp;K$6,freq!$A$1:$AW$720,42,FALSE)),0,VLOOKUP(K$7&amp;K$5&amp;K$6,freq!$A$1:$AW$720,42,FALSE))</f>
        <v>3.2286555446516192</v>
      </c>
      <c r="L73" s="29"/>
      <c r="M73" s="38">
        <f>IF(ISNA(VLOOKUP(K$7&amp;K$5&amp;K$6,freq!$A$1:$AW$720,43,FALSE)),0,VLOOKUP(K$7&amp;K$5&amp;K$6,freq!$A$1:$AW$720,43,FALSE))</f>
        <v>1019</v>
      </c>
      <c r="N73" s="29"/>
      <c r="O73" s="37">
        <f>IF(ISNA(VLOOKUP(O$7&amp;O$5&amp;O$6,freq!$A$1:$AW$720,42,FALSE)),0,VLOOKUP(O$7&amp;O$5&amp;O$6,freq!$A$1:$AW$720,42,FALSE))</f>
        <v>3.4804075235109719</v>
      </c>
      <c r="P73" s="29"/>
      <c r="Q73" s="38">
        <f>IF(ISNA(VLOOKUP(O$7&amp;O$5&amp;O$6,freq!$A$1:$AW$720,43,FALSE)),0,VLOOKUP(O$7&amp;O$5&amp;O$6,freq!$A$1:$AW$720,43,FALSE))</f>
        <v>1276</v>
      </c>
      <c r="R73" s="6"/>
    </row>
    <row r="74" spans="1:18" x14ac:dyDescent="0.25">
      <c r="A74" s="42" t="s">
        <v>402</v>
      </c>
      <c r="B74" s="29"/>
      <c r="C74" s="37">
        <f>IF(ISNA(VLOOKUP(C$7&amp;C$5&amp;C$6,freq!$A$1:$AW$720,44,FALSE)),0,VLOOKUP(C$7&amp;C$5&amp;C$6,freq!$A$1:$AW$720,44,FALSE))</f>
        <v>3.8018867924528301</v>
      </c>
      <c r="D74" s="29"/>
      <c r="E74" s="38">
        <f>IF(ISNA(VLOOKUP(C$7&amp;C$5&amp;C$6,freq!$A$1:$AW$720,45,FALSE)),0,VLOOKUP(C$7&amp;C$5&amp;C$6,freq!$A$1:$AW$720,45,FALSE))</f>
        <v>106</v>
      </c>
      <c r="F74" s="29"/>
      <c r="G74" s="37">
        <f>IF(ISNA(VLOOKUP(G$7&amp;G$5&amp;G$6,freq!$A$1:$AW$720,44,FALSE)),0,VLOOKUP(G$7&amp;G$5&amp;G$6,freq!$A$1:$AW$720,44,FALSE))</f>
        <v>3.8782608695652172</v>
      </c>
      <c r="H74" s="29"/>
      <c r="I74" s="38">
        <f>IF(ISNA(VLOOKUP(G$7&amp;G$5&amp;G$6,freq!$A$1:$AW$720,45,FALSE)),0,VLOOKUP(G$7&amp;G$5&amp;G$6,freq!$A$1:$AW$720,45,FALSE))</f>
        <v>115</v>
      </c>
      <c r="J74" s="29"/>
      <c r="K74" s="37">
        <f>IF(ISNA(VLOOKUP(K$7&amp;K$5&amp;K$6,freq!$A$1:$AW$720,44,FALSE)),0,VLOOKUP(K$7&amp;K$5&amp;K$6,freq!$A$1:$AW$720,44,FALSE))</f>
        <v>3.4691478942213516</v>
      </c>
      <c r="L74" s="29"/>
      <c r="M74" s="38">
        <f>IF(ISNA(VLOOKUP(K$7&amp;K$5&amp;K$6,freq!$A$1:$AW$720,45,FALSE)),0,VLOOKUP(K$7&amp;K$5&amp;K$6,freq!$A$1:$AW$720,45,FALSE))</f>
        <v>1021</v>
      </c>
      <c r="N74" s="29"/>
      <c r="O74" s="37">
        <f>IF(ISNA(VLOOKUP(O$7&amp;O$5&amp;O$6,freq!$A$1:$AW$720,44,FALSE)),0,VLOOKUP(O$7&amp;O$5&amp;O$6,freq!$A$1:$AW$720,44,FALSE))</f>
        <v>3.9287392325763508</v>
      </c>
      <c r="P74" s="29"/>
      <c r="Q74" s="38">
        <f>IF(ISNA(VLOOKUP(O$7&amp;O$5&amp;O$6,freq!$A$1:$AW$720,45,FALSE)),0,VLOOKUP(O$7&amp;O$5&amp;O$6,freq!$A$1:$AW$720,45,FALSE))</f>
        <v>1277</v>
      </c>
      <c r="R74" s="6"/>
    </row>
    <row r="75" spans="1:18" x14ac:dyDescent="0.25">
      <c r="A75" s="42" t="s">
        <v>403</v>
      </c>
      <c r="B75" s="29"/>
      <c r="C75" s="37">
        <f>IF(ISNA(VLOOKUP(C$7&amp;C$5&amp;C$6,freq!$A$1:$AW$720,46,FALSE)),0,VLOOKUP(C$7&amp;C$5&amp;C$6,freq!$A$1:$AW$720,46,FALSE))</f>
        <v>2.9433962264150941</v>
      </c>
      <c r="D75" s="29"/>
      <c r="E75" s="38">
        <f>IF(ISNA(VLOOKUP(C$7&amp;C$5&amp;C$6,freq!$A$1:$AW$720,47,FALSE)),0,VLOOKUP(C$7&amp;C$5&amp;C$6,freq!$A$1:$AW$720,47,FALSE))</f>
        <v>106</v>
      </c>
      <c r="F75" s="29"/>
      <c r="G75" s="37">
        <f>IF(ISNA(VLOOKUP(G$7&amp;G$5&amp;G$6,freq!$A$1:$AW$720,46,FALSE)),0,VLOOKUP(G$7&amp;G$5&amp;G$6,freq!$A$1:$AW$720,46,FALSE))</f>
        <v>3.2820512820512819</v>
      </c>
      <c r="H75" s="29"/>
      <c r="I75" s="38">
        <f>IF(ISNA(VLOOKUP(G$7&amp;G$5&amp;G$6,freq!$A$1:$AW$720,47,FALSE)),0,VLOOKUP(G$7&amp;G$5&amp;G$6,freq!$A$1:$AW$720,47,FALSE))</f>
        <v>117</v>
      </c>
      <c r="J75" s="29"/>
      <c r="K75" s="37">
        <f>IF(ISNA(VLOOKUP(K$7&amp;K$5&amp;K$6,freq!$A$1:$AW$720,46,FALSE)),0,VLOOKUP(K$7&amp;K$5&amp;K$6,freq!$A$1:$AW$720,46,FALSE))</f>
        <v>2.8444881889763778</v>
      </c>
      <c r="L75" s="29"/>
      <c r="M75" s="38">
        <f>IF(ISNA(VLOOKUP(K$7&amp;K$5&amp;K$6,freq!$A$1:$AW$720,47,FALSE)),0,VLOOKUP(K$7&amp;K$5&amp;K$6,freq!$A$1:$AW$720,47,FALSE))</f>
        <v>1016</v>
      </c>
      <c r="N75" s="29"/>
      <c r="O75" s="37">
        <f>IF(ISNA(VLOOKUP(O$7&amp;O$5&amp;O$6,freq!$A$1:$AW$720,46,FALSE)),0,VLOOKUP(O$7&amp;O$5&amp;O$6,freq!$A$1:$AW$720,46,FALSE))</f>
        <v>3.4366640440597953</v>
      </c>
      <c r="P75" s="29"/>
      <c r="Q75" s="38">
        <f>IF(ISNA(VLOOKUP(O$7&amp;O$5&amp;O$6,freq!$A$1:$AW$720,47,FALSE)),0,VLOOKUP(O$7&amp;O$5&amp;O$6,freq!$A$1:$AW$720,47,FALSE))</f>
        <v>1271</v>
      </c>
      <c r="R75" s="6"/>
    </row>
    <row r="76" spans="1:18" x14ac:dyDescent="0.25">
      <c r="A76" s="42" t="s">
        <v>404</v>
      </c>
      <c r="B76" s="29"/>
      <c r="C76" s="37">
        <f>IF(ISNA(VLOOKUP(C$7&amp;C$5&amp;C$6,freq!$A$1:$AW$720,48,FALSE)),0,VLOOKUP(C$7&amp;C$5&amp;C$6,freq!$A$1:$AW$720,48,FALSE))</f>
        <v>4.283018867924528</v>
      </c>
      <c r="D76" s="29"/>
      <c r="E76" s="38">
        <f>IF(ISNA(VLOOKUP(C$7&amp;C$5&amp;C$6,freq!$A$1:$AW$720,49,FALSE)),0,VLOOKUP(C$7&amp;C$5&amp;C$6,freq!$A$1:$AW$720,49,FALSE))</f>
        <v>106</v>
      </c>
      <c r="F76" s="29"/>
      <c r="G76" s="37">
        <f>IF(ISNA(VLOOKUP(G$7&amp;G$5&amp;G$6,freq!$A$1:$AW$720,48,FALSE)),0,VLOOKUP(G$7&amp;G$5&amp;G$6,freq!$A$1:$AW$720,48,FALSE))</f>
        <v>4.5042735042735043</v>
      </c>
      <c r="H76" s="29"/>
      <c r="I76" s="38">
        <f>IF(ISNA(VLOOKUP(G$7&amp;G$5&amp;G$6,freq!$A$1:$AW$720,49,FALSE)),0,VLOOKUP(G$7&amp;G$5&amp;G$6,freq!$A$1:$AW$720,49,FALSE))</f>
        <v>117</v>
      </c>
      <c r="J76" s="29"/>
      <c r="K76" s="37">
        <f>IF(ISNA(VLOOKUP(K$7&amp;K$5&amp;K$6,freq!$A$1:$AW$720,48,FALSE)),0,VLOOKUP(K$7&amp;K$5&amp;K$6,freq!$A$1:$AW$720,48,FALSE))</f>
        <v>4.0639134709931168</v>
      </c>
      <c r="L76" s="29"/>
      <c r="M76" s="38">
        <f>IF(ISNA(VLOOKUP(K$7&amp;K$5&amp;K$6,freq!$A$1:$AW$720,49,FALSE)),0,VLOOKUP(K$7&amp;K$5&amp;K$6,freq!$A$1:$AW$720,49,FALSE))</f>
        <v>1017</v>
      </c>
      <c r="N76" s="29"/>
      <c r="O76" s="37">
        <f>IF(ISNA(VLOOKUP(O$7&amp;O$5&amp;O$6,freq!$A$1:$AW$720,48,FALSE)),0,VLOOKUP(O$7&amp;O$5&amp;O$6,freq!$A$1:$AW$720,48,FALSE))</f>
        <v>4.7389937106918243</v>
      </c>
      <c r="P76" s="29"/>
      <c r="Q76" s="38">
        <f>IF(ISNA(VLOOKUP(O$7&amp;O$5&amp;O$6,freq!$A$1:$AW$720,49,FALSE)),0,VLOOKUP(O$7&amp;O$5&amp;O$6,freq!$A$1:$AW$720,49,FALSE))</f>
        <v>1272</v>
      </c>
      <c r="R76" s="6"/>
    </row>
    <row r="77" spans="1:18" x14ac:dyDescent="0.25">
      <c r="A77" s="42" t="s">
        <v>406</v>
      </c>
      <c r="B77" s="29"/>
      <c r="C77" s="37">
        <f>IF(ISNA(VLOOKUP(C$7&amp;C$5&amp;C$6,amtrd!$A$1:$I$720,8,FALSE)),0,VLOOKUP(C$7&amp;C$5&amp;C$6,amtrd!$A$1:$I$720,8,FALSE))</f>
        <v>74.716981132075475</v>
      </c>
      <c r="D77" s="29"/>
      <c r="E77" s="38">
        <f>IF(ISNA(VLOOKUP(C$7&amp;C$5&amp;C$6,amtrd!$A$1:$I$720,9,FALSE)),0,VLOOKUP(C$7&amp;C$5&amp;C$6,amtrd!$A$1:$I$720,9,FALSE))</f>
        <v>106</v>
      </c>
      <c r="F77" s="29"/>
      <c r="G77" s="37">
        <f>IF(ISNA(VLOOKUP(G$7&amp;G$5&amp;G$6,amtrd!$A$1:$I$720,8,FALSE)),0,VLOOKUP(G$7&amp;G$5&amp;G$6,amtrd!$A$1:$I$720,8,FALSE))</f>
        <v>72.327586206896555</v>
      </c>
      <c r="H77" s="29"/>
      <c r="I77" s="38">
        <f>IF(ISNA(VLOOKUP(G$7&amp;G$5&amp;G$6,amtrd!$A$1:$I$720,9,FALSE)),0,VLOOKUP(G$7&amp;G$5&amp;G$6,amtrd!$A$1:$I$720,9,FALSE))</f>
        <v>116</v>
      </c>
      <c r="J77" s="29"/>
      <c r="K77" s="37">
        <f>IF(ISNA(VLOOKUP(K$7&amp;K$5&amp;K$6,amtrd!$A$1:$I$720,8,FALSE)),0,VLOOKUP(K$7&amp;K$5&amp;K$6,amtrd!$A$1:$I$720,8,FALSE))</f>
        <v>71.490196078431367</v>
      </c>
      <c r="L77" s="29"/>
      <c r="M77" s="38">
        <f>IF(ISNA(VLOOKUP(K$7&amp;K$5&amp;K$6,amtrd!$A$1:$I$720,9,FALSE)),0,VLOOKUP(K$7&amp;K$5&amp;K$6,amtrd!$A$1:$I$720,9,FALSE))</f>
        <v>1020</v>
      </c>
      <c r="N77" s="29"/>
      <c r="O77" s="37">
        <f>IF(ISNA(VLOOKUP(O$7&amp;O$5&amp;O$6,amtrd!$A$1:$I$720,8,FALSE)),0,VLOOKUP(O$7&amp;O$5&amp;O$6,amtrd!$A$1:$I$720,8,FALSE))</f>
        <v>73.101667990468627</v>
      </c>
      <c r="P77" s="29"/>
      <c r="Q77" s="38">
        <f>IF(ISNA(VLOOKUP(O$7&amp;O$5&amp;O$6,amtrd!$A$1:$I$720,9,FALSE)),0,VLOOKUP(O$7&amp;O$5&amp;O$6,amtrd!$A$1:$I$720,9,FALSE))</f>
        <v>1259</v>
      </c>
      <c r="R77" s="6"/>
    </row>
    <row r="78" spans="1:18" x14ac:dyDescent="0.25">
      <c r="A78" s="36"/>
      <c r="B78" s="29"/>
      <c r="C78" s="37"/>
      <c r="D78" s="29"/>
      <c r="E78" s="38"/>
      <c r="F78" s="29"/>
      <c r="G78" s="37"/>
      <c r="H78" s="29"/>
      <c r="I78" s="38"/>
      <c r="J78" s="29"/>
      <c r="K78" s="37"/>
      <c r="L78" s="29"/>
      <c r="M78" s="38"/>
      <c r="N78" s="29"/>
      <c r="O78" s="37"/>
      <c r="P78" s="29"/>
      <c r="Q78" s="38"/>
      <c r="R78" s="6"/>
    </row>
    <row r="79" spans="1:18" s="2" customFormat="1" x14ac:dyDescent="0.25">
      <c r="A79" s="27" t="s">
        <v>407</v>
      </c>
      <c r="B79" s="30"/>
      <c r="C79" s="40"/>
      <c r="D79" s="30"/>
      <c r="E79" s="41"/>
      <c r="F79" s="30"/>
      <c r="G79" s="40"/>
      <c r="H79" s="30"/>
      <c r="I79" s="41"/>
      <c r="J79" s="30"/>
      <c r="K79" s="40"/>
      <c r="L79" s="30"/>
      <c r="M79" s="41"/>
      <c r="N79" s="30"/>
      <c r="O79" s="40"/>
      <c r="P79" s="30"/>
      <c r="Q79" s="41"/>
      <c r="R79" s="8"/>
    </row>
    <row r="80" spans="1:18" s="2" customFormat="1" x14ac:dyDescent="0.25">
      <c r="A80" s="39" t="s">
        <v>408</v>
      </c>
      <c r="B80" s="30"/>
      <c r="C80" s="40"/>
      <c r="D80" s="30"/>
      <c r="E80" s="41"/>
      <c r="F80" s="30"/>
      <c r="G80" s="40"/>
      <c r="H80" s="30"/>
      <c r="I80" s="41"/>
      <c r="J80" s="30"/>
      <c r="K80" s="40"/>
      <c r="L80" s="30"/>
      <c r="M80" s="41"/>
      <c r="N80" s="30"/>
      <c r="O80" s="40"/>
      <c r="P80" s="30"/>
      <c r="Q80" s="41"/>
      <c r="R80" s="8"/>
    </row>
    <row r="81" spans="1:18" x14ac:dyDescent="0.25">
      <c r="A81" s="42" t="s">
        <v>409</v>
      </c>
      <c r="B81" s="29"/>
      <c r="C81" s="37">
        <f>IF(ISNA(VLOOKUP(C$7&amp;C$5&amp;C$6,sat!$A$1:$S$720,8,FALSE)),0,VLOOKUP(C$7&amp;C$5&amp;C$6,sat!$A$1:$S$720,8,FALSE))</f>
        <v>4.2547169811320753</v>
      </c>
      <c r="D81" s="29"/>
      <c r="E81" s="38">
        <f>IF(ISNA(VLOOKUP(C$7&amp;C$5&amp;C$6,sat!$A$1:$S$720,9,FALSE)),0,VLOOKUP(C$7&amp;C$5&amp;C$6,sat!$A$1:$S$720,9,FALSE))</f>
        <v>106</v>
      </c>
      <c r="F81" s="29"/>
      <c r="G81" s="37">
        <f>IF(ISNA(VLOOKUP(G$7&amp;G$5&amp;G$6,sat!$A$1:$S$720,8,FALSE)),0,VLOOKUP(G$7&amp;G$5&amp;G$6,sat!$A$1:$S$720,8,FALSE))</f>
        <v>3.9905660377358489</v>
      </c>
      <c r="H81" s="29"/>
      <c r="I81" s="38">
        <f>IF(ISNA(VLOOKUP(G$7&amp;G$5&amp;G$6,sat!$A$1:$S$720,9,FALSE)),0,VLOOKUP(G$7&amp;G$5&amp;G$6,sat!$A$1:$S$720,9,FALSE))</f>
        <v>106</v>
      </c>
      <c r="J81" s="29"/>
      <c r="K81" s="37">
        <f>IF(ISNA(VLOOKUP(K$7&amp;K$5&amp;K$6,sat!$A$1:$S$720,8,FALSE)),0,VLOOKUP(K$7&amp;K$5&amp;K$6,sat!$A$1:$S$720,8,FALSE))</f>
        <v>4.0540275049115913</v>
      </c>
      <c r="L81" s="29"/>
      <c r="M81" s="38">
        <f>IF(ISNA(VLOOKUP(K$7&amp;K$5&amp;K$6,sat!$A$1:$S$720,9,FALSE)),0,VLOOKUP(K$7&amp;K$5&amp;K$6,sat!$A$1:$S$720,9,FALSE))</f>
        <v>1018</v>
      </c>
      <c r="N81" s="29"/>
      <c r="O81" s="37">
        <f>IF(ISNA(VLOOKUP(O$7&amp;O$5&amp;O$6,sat!$A$1:$S$720,8,FALSE)),0,VLOOKUP(O$7&amp;O$5&amp;O$6,sat!$A$1:$S$720,8,FALSE))</f>
        <v>4.1728701406120763</v>
      </c>
      <c r="P81" s="29"/>
      <c r="Q81" s="38">
        <f>IF(ISNA(VLOOKUP(O$7&amp;O$5&amp;O$6,sat!$A$1:$S$720,9,FALSE)),0,VLOOKUP(O$7&amp;O$5&amp;O$6,sat!$A$1:$S$720,9,FALSE))</f>
        <v>1209</v>
      </c>
      <c r="R81" s="6"/>
    </row>
    <row r="82" spans="1:18" x14ac:dyDescent="0.25">
      <c r="A82" s="42" t="s">
        <v>410</v>
      </c>
      <c r="B82" s="29"/>
      <c r="C82" s="37">
        <f>IF(ISNA(VLOOKUP(C$7&amp;C$5&amp;C$6,sat!$A$1:$S$720,10,FALSE)),0,VLOOKUP(C$7&amp;C$5&amp;C$6,sat!$A$1:$S$720,10,FALSE))</f>
        <v>4.4857142857142858</v>
      </c>
      <c r="D82" s="29"/>
      <c r="E82" s="38">
        <f>IF(ISNA(VLOOKUP(C$7&amp;C$5&amp;C$6,sat!$A$1:$S$720,11,FALSE)),0,VLOOKUP(C$7&amp;C$5&amp;C$6,sat!$A$1:$S$720,11,FALSE))</f>
        <v>105</v>
      </c>
      <c r="F82" s="29"/>
      <c r="G82" s="37">
        <f>IF(ISNA(VLOOKUP(G$7&amp;G$5&amp;G$6,sat!$A$1:$S$720,10,FALSE)),0,VLOOKUP(G$7&amp;G$5&amp;G$6,sat!$A$1:$S$720,10,FALSE))</f>
        <v>4.2547169811320753</v>
      </c>
      <c r="H82" s="29"/>
      <c r="I82" s="38">
        <f>IF(ISNA(VLOOKUP(G$7&amp;G$5&amp;G$6,sat!$A$1:$S$720,11,FALSE)),0,VLOOKUP(G$7&amp;G$5&amp;G$6,sat!$A$1:$S$720,11,FALSE))</f>
        <v>106</v>
      </c>
      <c r="J82" s="29"/>
      <c r="K82" s="37">
        <f>IF(ISNA(VLOOKUP(K$7&amp;K$5&amp;K$6,sat!$A$1:$S$720,10,FALSE)),0,VLOOKUP(K$7&amp;K$5&amp;K$6,sat!$A$1:$S$720,10,FALSE))</f>
        <v>4.4003925417075562</v>
      </c>
      <c r="L82" s="29"/>
      <c r="M82" s="38">
        <f>IF(ISNA(VLOOKUP(K$7&amp;K$5&amp;K$6,sat!$A$1:$S$720,11,FALSE)),0,VLOOKUP(K$7&amp;K$5&amp;K$6,sat!$A$1:$S$720,11,FALSE))</f>
        <v>1019</v>
      </c>
      <c r="N82" s="29"/>
      <c r="O82" s="37">
        <f>IF(ISNA(VLOOKUP(O$7&amp;O$5&amp;O$6,sat!$A$1:$S$720,10,FALSE)),0,VLOOKUP(O$7&amp;O$5&amp;O$6,sat!$A$1:$S$720,10,FALSE))</f>
        <v>4.6914805624483042</v>
      </c>
      <c r="P82" s="29"/>
      <c r="Q82" s="38">
        <f>IF(ISNA(VLOOKUP(O$7&amp;O$5&amp;O$6,sat!$A$1:$S$720,11,FALSE)),0,VLOOKUP(O$7&amp;O$5&amp;O$6,sat!$A$1:$S$720,11,FALSE))</f>
        <v>1209</v>
      </c>
      <c r="R82" s="6"/>
    </row>
    <row r="83" spans="1:18" x14ac:dyDescent="0.25">
      <c r="A83" s="42" t="s">
        <v>411</v>
      </c>
      <c r="B83" s="29"/>
      <c r="C83" s="37">
        <f>IF(ISNA(VLOOKUP(C$7&amp;C$5&amp;C$6,sat!$A$1:$S$720,12,FALSE)),0,VLOOKUP(C$7&amp;C$5&amp;C$6,sat!$A$1:$S$720,12,FALSE))</f>
        <v>4.5904761904761902</v>
      </c>
      <c r="D83" s="29"/>
      <c r="E83" s="38">
        <f>IF(ISNA(VLOOKUP(C$7&amp;C$5&amp;C$6,sat!$A$1:$S$720,13,FALSE)),0,VLOOKUP(C$7&amp;C$5&amp;C$6,sat!$A$1:$S$720,13,FALSE))</f>
        <v>105</v>
      </c>
      <c r="F83" s="29"/>
      <c r="G83" s="37">
        <f>IF(ISNA(VLOOKUP(G$7&amp;G$5&amp;G$6,sat!$A$1:$S$720,12,FALSE)),0,VLOOKUP(G$7&amp;G$5&amp;G$6,sat!$A$1:$S$720,12,FALSE))</f>
        <v>4.4285714285714288</v>
      </c>
      <c r="H83" s="29"/>
      <c r="I83" s="38">
        <f>IF(ISNA(VLOOKUP(G$7&amp;G$5&amp;G$6,sat!$A$1:$S$720,13,FALSE)),0,VLOOKUP(G$7&amp;G$5&amp;G$6,sat!$A$1:$S$720,13,FALSE))</f>
        <v>105</v>
      </c>
      <c r="J83" s="29"/>
      <c r="K83" s="37">
        <f>IF(ISNA(VLOOKUP(K$7&amp;K$5&amp;K$6,sat!$A$1:$S$720,12,FALSE)),0,VLOOKUP(K$7&amp;K$5&amp;K$6,sat!$A$1:$S$720,12,FALSE))</f>
        <v>4.7462834489593657</v>
      </c>
      <c r="L83" s="29"/>
      <c r="M83" s="38">
        <f>IF(ISNA(VLOOKUP(K$7&amp;K$5&amp;K$6,sat!$A$1:$S$720,13,FALSE)),0,VLOOKUP(K$7&amp;K$5&amp;K$6,sat!$A$1:$S$720,13,FALSE))</f>
        <v>1009</v>
      </c>
      <c r="N83" s="29"/>
      <c r="O83" s="37">
        <f>IF(ISNA(VLOOKUP(O$7&amp;O$5&amp;O$6,sat!$A$1:$S$720,12,FALSE)),0,VLOOKUP(O$7&amp;O$5&amp;O$6,sat!$A$1:$S$720,12,FALSE))</f>
        <v>4.8593879239040527</v>
      </c>
      <c r="P83" s="29"/>
      <c r="Q83" s="38">
        <f>IF(ISNA(VLOOKUP(O$7&amp;O$5&amp;O$6,sat!$A$1:$S$720,13,FALSE)),0,VLOOKUP(O$7&amp;O$5&amp;O$6,sat!$A$1:$S$720,13,FALSE))</f>
        <v>1209</v>
      </c>
      <c r="R83" s="6"/>
    </row>
    <row r="84" spans="1:18" x14ac:dyDescent="0.25">
      <c r="A84" s="42" t="s">
        <v>412</v>
      </c>
      <c r="B84" s="29"/>
      <c r="C84" s="37">
        <f>IF(ISNA(VLOOKUP(C$7&amp;C$5&amp;C$6,sat!$A$1:$S$720,14,FALSE)),0,VLOOKUP(C$7&amp;C$5&amp;C$6,sat!$A$1:$S$720,14,FALSE))</f>
        <v>3.9150943396226414</v>
      </c>
      <c r="D84" s="29"/>
      <c r="E84" s="38">
        <f>IF(ISNA(VLOOKUP(C$7&amp;C$5&amp;C$6,sat!$A$1:$S$720,15,FALSE)),0,VLOOKUP(C$7&amp;C$5&amp;C$6,sat!$A$1:$S$720,15,FALSE))</f>
        <v>106</v>
      </c>
      <c r="F84" s="29"/>
      <c r="G84" s="37">
        <f>IF(ISNA(VLOOKUP(G$7&amp;G$5&amp;G$6,sat!$A$1:$S$720,14,FALSE)),0,VLOOKUP(G$7&amp;G$5&amp;G$6,sat!$A$1:$S$720,14,FALSE))</f>
        <v>3.7264150943396226</v>
      </c>
      <c r="H84" s="29"/>
      <c r="I84" s="38">
        <f>IF(ISNA(VLOOKUP(G$7&amp;G$5&amp;G$6,sat!$A$1:$S$720,15,FALSE)),0,VLOOKUP(G$7&amp;G$5&amp;G$6,sat!$A$1:$S$720,15,FALSE))</f>
        <v>106</v>
      </c>
      <c r="J84" s="29"/>
      <c r="K84" s="37">
        <f>IF(ISNA(VLOOKUP(K$7&amp;K$5&amp;K$6,sat!$A$1:$S$720,14,FALSE)),0,VLOOKUP(K$7&amp;K$5&amp;K$6,sat!$A$1:$S$720,14,FALSE))</f>
        <v>4.2151277013752457</v>
      </c>
      <c r="L84" s="29"/>
      <c r="M84" s="38">
        <f>IF(ISNA(VLOOKUP(K$7&amp;K$5&amp;K$6,sat!$A$1:$S$720,15,FALSE)),0,VLOOKUP(K$7&amp;K$5&amp;K$6,sat!$A$1:$S$720,15,FALSE))</f>
        <v>1018</v>
      </c>
      <c r="N84" s="29"/>
      <c r="O84" s="37">
        <f>IF(ISNA(VLOOKUP(O$7&amp;O$5&amp;O$6,sat!$A$1:$S$720,14,FALSE)),0,VLOOKUP(O$7&amp;O$5&amp;O$6,sat!$A$1:$S$720,14,FALSE))</f>
        <v>4.7031509121061363</v>
      </c>
      <c r="P84" s="29"/>
      <c r="Q84" s="38">
        <f>IF(ISNA(VLOOKUP(O$7&amp;O$5&amp;O$6,sat!$A$1:$S$720,15,FALSE)),0,VLOOKUP(O$7&amp;O$5&amp;O$6,sat!$A$1:$S$720,15,FALSE))</f>
        <v>1206</v>
      </c>
      <c r="R84" s="6"/>
    </row>
    <row r="85" spans="1:18" x14ac:dyDescent="0.25">
      <c r="A85" s="36"/>
      <c r="B85" s="29"/>
      <c r="C85" s="37"/>
      <c r="D85" s="29"/>
      <c r="E85" s="38"/>
      <c r="F85" s="29"/>
      <c r="G85" s="37"/>
      <c r="H85" s="29"/>
      <c r="I85" s="38"/>
      <c r="J85" s="29"/>
      <c r="K85" s="37"/>
      <c r="L85" s="29"/>
      <c r="M85" s="38"/>
      <c r="N85" s="29"/>
      <c r="O85" s="37"/>
      <c r="P85" s="29"/>
      <c r="Q85" s="38"/>
      <c r="R85" s="6"/>
    </row>
    <row r="86" spans="1:18" x14ac:dyDescent="0.25">
      <c r="A86" s="27" t="s">
        <v>413</v>
      </c>
      <c r="B86" s="29"/>
      <c r="C86" s="37"/>
      <c r="D86" s="29"/>
      <c r="E86" s="38"/>
      <c r="F86" s="29"/>
      <c r="G86" s="37"/>
      <c r="H86" s="29"/>
      <c r="I86" s="38"/>
      <c r="J86" s="29"/>
      <c r="K86" s="37"/>
      <c r="L86" s="29"/>
      <c r="M86" s="38"/>
      <c r="N86" s="29"/>
      <c r="O86" s="37"/>
      <c r="P86" s="29"/>
      <c r="Q86" s="38"/>
      <c r="R86" s="6"/>
    </row>
    <row r="87" spans="1:18" x14ac:dyDescent="0.25">
      <c r="A87" s="39" t="s">
        <v>414</v>
      </c>
      <c r="B87" s="29"/>
      <c r="C87" s="37"/>
      <c r="D87" s="29"/>
      <c r="E87" s="38"/>
      <c r="F87" s="29"/>
      <c r="G87" s="37"/>
      <c r="H87" s="29"/>
      <c r="I87" s="38"/>
      <c r="J87" s="29"/>
      <c r="K87" s="37"/>
      <c r="L87" s="29"/>
      <c r="M87" s="38"/>
      <c r="N87" s="29"/>
      <c r="O87" s="37"/>
      <c r="P87" s="29"/>
      <c r="Q87" s="38"/>
      <c r="R87" s="6"/>
    </row>
    <row r="88" spans="1:18" x14ac:dyDescent="0.25">
      <c r="A88" s="42" t="s">
        <v>415</v>
      </c>
      <c r="B88" s="29"/>
      <c r="C88" s="37">
        <f>IF(ISNA(VLOOKUP(C$7&amp;C$5&amp;C$6,sat!$A$1:$S$720,16,FALSE)),0,VLOOKUP(C$7&amp;C$5&amp;C$6,sat!$A$1:$S$720,16,FALSE))</f>
        <v>4.5283018867924527</v>
      </c>
      <c r="D88" s="29"/>
      <c r="E88" s="38">
        <f>IF(ISNA(VLOOKUP(C$7&amp;C$5&amp;C$6,sat!$A$1:$S$720,17,FALSE)),0,VLOOKUP(C$7&amp;C$5&amp;C$6,sat!$A$1:$S$720,17,FALSE))</f>
        <v>106</v>
      </c>
      <c r="F88" s="29"/>
      <c r="G88" s="37">
        <f>IF(ISNA(VLOOKUP(G$7&amp;G$5&amp;G$6,sat!$A$1:$S$720,16,FALSE)),0,VLOOKUP(G$7&amp;G$5&amp;G$6,sat!$A$1:$S$720,16,FALSE))</f>
        <v>4.4952380952380953</v>
      </c>
      <c r="H88" s="29"/>
      <c r="I88" s="38">
        <f>IF(ISNA(VLOOKUP(G$7&amp;G$5&amp;G$6,sat!$A$1:$S$720,17,FALSE)),0,VLOOKUP(G$7&amp;G$5&amp;G$6,sat!$A$1:$S$720,17,FALSE))</f>
        <v>105</v>
      </c>
      <c r="J88" s="29"/>
      <c r="K88" s="37">
        <f>IF(ISNA(VLOOKUP(K$7&amp;K$5&amp;K$6,sat!$A$1:$S$720,16,FALSE)),0,VLOOKUP(K$7&amp;K$5&amp;K$6,sat!$A$1:$S$720,16,FALSE))</f>
        <v>4.6604330708661417</v>
      </c>
      <c r="L88" s="29"/>
      <c r="M88" s="38">
        <f>IF(ISNA(VLOOKUP(K$7&amp;K$5&amp;K$6,sat!$A$1:$S$720,17,FALSE)),0,VLOOKUP(K$7&amp;K$5&amp;K$6,sat!$A$1:$S$720,17,FALSE))</f>
        <v>1016</v>
      </c>
      <c r="N88" s="29"/>
      <c r="O88" s="37">
        <f>IF(ISNA(VLOOKUP(O$7&amp;O$5&amp;O$6,sat!$A$1:$S$720,16,FALSE)),0,VLOOKUP(O$7&amp;O$5&amp;O$6,sat!$A$1:$S$720,16,FALSE))</f>
        <v>4.9217462932454694</v>
      </c>
      <c r="P88" s="29"/>
      <c r="Q88" s="38">
        <f>IF(ISNA(VLOOKUP(O$7&amp;O$5&amp;O$6,sat!$A$1:$S$720,17,FALSE)),0,VLOOKUP(O$7&amp;O$5&amp;O$6,sat!$A$1:$S$720,17,FALSE))</f>
        <v>1214</v>
      </c>
      <c r="R88" s="6"/>
    </row>
    <row r="89" spans="1:18" x14ac:dyDescent="0.25">
      <c r="A89" s="42" t="s">
        <v>416</v>
      </c>
      <c r="B89" s="29"/>
      <c r="C89" s="37">
        <f>IF(ISNA(VLOOKUP(C$7&amp;C$5&amp;C$6,sat!$A$1:$S$720,18,FALSE)),0,VLOOKUP(C$7&amp;C$5&amp;C$6,sat!$A$1:$S$720,18,FALSE))</f>
        <v>4.6509433962264151</v>
      </c>
      <c r="D89" s="29"/>
      <c r="E89" s="38">
        <f>IF(ISNA(VLOOKUP(C$7&amp;C$5&amp;C$6,sat!$A$1:$S$720,19,FALSE)),0,VLOOKUP(C$7&amp;C$5&amp;C$6,sat!$A$1:$S$720,19,FALSE))</f>
        <v>106</v>
      </c>
      <c r="F89" s="29"/>
      <c r="G89" s="37">
        <f>IF(ISNA(VLOOKUP(G$7&amp;G$5&amp;G$6,sat!$A$1:$S$720,18,FALSE)),0,VLOOKUP(G$7&amp;G$5&amp;G$6,sat!$A$1:$S$720,18,FALSE))</f>
        <v>4.5849056603773581</v>
      </c>
      <c r="H89" s="29"/>
      <c r="I89" s="38">
        <f>IF(ISNA(VLOOKUP(G$7&amp;G$5&amp;G$6,sat!$A$1:$S$720,19,FALSE)),0,VLOOKUP(G$7&amp;G$5&amp;G$6,sat!$A$1:$S$720,19,FALSE))</f>
        <v>106</v>
      </c>
      <c r="J89" s="29"/>
      <c r="K89" s="37">
        <f>IF(ISNA(VLOOKUP(K$7&amp;K$5&amp;K$6,sat!$A$1:$S$720,18,FALSE)),0,VLOOKUP(K$7&amp;K$5&amp;K$6,sat!$A$1:$S$720,18,FALSE))</f>
        <v>4.8039408866995075</v>
      </c>
      <c r="L89" s="29"/>
      <c r="M89" s="38">
        <f>IF(ISNA(VLOOKUP(K$7&amp;K$5&amp;K$6,sat!$A$1:$S$720,19,FALSE)),0,VLOOKUP(K$7&amp;K$5&amp;K$6,sat!$A$1:$S$720,19,FALSE))</f>
        <v>1015</v>
      </c>
      <c r="N89" s="29"/>
      <c r="O89" s="37">
        <f>IF(ISNA(VLOOKUP(O$7&amp;O$5&amp;O$6,sat!$A$1:$S$720,18,FALSE)),0,VLOOKUP(O$7&amp;O$5&amp;O$6,sat!$A$1:$S$720,18,FALSE))</f>
        <v>5.0529801324503314</v>
      </c>
      <c r="P89" s="29"/>
      <c r="Q89" s="38">
        <f>IF(ISNA(VLOOKUP(O$7&amp;O$5&amp;O$6,sat!$A$1:$S$720,19,FALSE)),0,VLOOKUP(O$7&amp;O$5&amp;O$6,sat!$A$1:$S$720,19,FALSE))</f>
        <v>1208</v>
      </c>
      <c r="R89" s="6"/>
    </row>
    <row r="90" spans="1:18" x14ac:dyDescent="0.25">
      <c r="A90" s="36"/>
      <c r="B90" s="29"/>
      <c r="C90" s="37"/>
      <c r="D90" s="29"/>
      <c r="E90" s="38"/>
      <c r="F90" s="29"/>
      <c r="G90" s="37"/>
      <c r="H90" s="29"/>
      <c r="I90" s="38"/>
      <c r="J90" s="29"/>
      <c r="K90" s="37"/>
      <c r="L90" s="29"/>
      <c r="M90" s="38"/>
      <c r="N90" s="29"/>
      <c r="O90" s="37"/>
      <c r="P90" s="29"/>
      <c r="Q90" s="38"/>
      <c r="R90" s="6"/>
    </row>
    <row r="91" spans="1:18" x14ac:dyDescent="0.25">
      <c r="A91" s="27" t="s">
        <v>417</v>
      </c>
      <c r="B91" s="29"/>
      <c r="C91" s="37"/>
      <c r="D91" s="29"/>
      <c r="E91" s="38"/>
      <c r="F91" s="29"/>
      <c r="G91" s="37"/>
      <c r="H91" s="29"/>
      <c r="I91" s="38"/>
      <c r="J91" s="29"/>
      <c r="K91" s="37"/>
      <c r="L91" s="29"/>
      <c r="M91" s="38"/>
      <c r="N91" s="29"/>
      <c r="O91" s="37"/>
      <c r="P91" s="29"/>
      <c r="Q91" s="38"/>
      <c r="R91" s="6"/>
    </row>
    <row r="92" spans="1:18" x14ac:dyDescent="0.25">
      <c r="A92" s="39" t="s">
        <v>418</v>
      </c>
      <c r="B92" s="29"/>
      <c r="C92" s="37"/>
      <c r="D92" s="29"/>
      <c r="E92" s="38"/>
      <c r="F92" s="29"/>
      <c r="G92" s="37"/>
      <c r="H92" s="29"/>
      <c r="I92" s="38"/>
      <c r="J92" s="29"/>
      <c r="K92" s="37"/>
      <c r="L92" s="29"/>
      <c r="M92" s="38"/>
      <c r="N92" s="29"/>
      <c r="O92" s="37"/>
      <c r="P92" s="29"/>
      <c r="Q92" s="38"/>
      <c r="R92" s="6"/>
    </row>
    <row r="93" spans="1:18" x14ac:dyDescent="0.25">
      <c r="A93" s="42" t="s">
        <v>419</v>
      </c>
      <c r="B93" s="29"/>
      <c r="C93" s="37">
        <f>IF(ISNA(VLOOKUP(C$7&amp;C$5&amp;C$6,ques16_19!$A$1:$AU$720,8,FALSE)),0,VLOOKUP(C$7&amp;C$5&amp;C$6,ques16_19!$A$1:$AU$720,8,FALSE))</f>
        <v>0.95049504950495045</v>
      </c>
      <c r="D93" s="29"/>
      <c r="E93" s="38">
        <f>IF(ISNA(VLOOKUP(C$7&amp;C$5&amp;C$6,ques16_19!$A$1:$AU$720,9,FALSE)),0,VLOOKUP(C$7&amp;C$5&amp;C$6,ques16_19!$A$1:$AU$720,9,FALSE))</f>
        <v>101</v>
      </c>
      <c r="F93" s="29"/>
      <c r="G93" s="37">
        <f>IF(ISNA(VLOOKUP(G$7&amp;G$5&amp;G$6,ques16_19!$A$1:$AU$720,8,FALSE)),0,VLOOKUP(G$7&amp;G$5&amp;G$6,ques16_19!$A$1:$AU$720,8,FALSE))</f>
        <v>0.97979797979797978</v>
      </c>
      <c r="H93" s="29"/>
      <c r="I93" s="38">
        <f>IF(ISNA(VLOOKUP(G$7&amp;G$5&amp;G$6,ques16_19!$A$1:$AU$720,9,FALSE)),0,VLOOKUP(G$7&amp;G$5&amp;G$6,ques16_19!$A$1:$AU$720,9,FALSE))</f>
        <v>99</v>
      </c>
      <c r="J93" s="29"/>
      <c r="K93" s="37">
        <f>IF(ISNA(VLOOKUP(K$7&amp;K$5&amp;K$6,ques16_19!$A$1:$AU$720,8,FALSE)),0,VLOOKUP(K$7&amp;K$5&amp;K$6,ques16_19!$A$1:$AU$720,8,FALSE))</f>
        <v>0.96</v>
      </c>
      <c r="L93" s="29"/>
      <c r="M93" s="38">
        <f>IF(ISNA(VLOOKUP(K$7&amp;K$5&amp;K$6,ques16_19!$A$1:$AU$720,9,FALSE)),0,VLOOKUP(K$7&amp;K$5&amp;K$6,ques16_19!$A$1:$AU$720,9,FALSE))</f>
        <v>975</v>
      </c>
      <c r="N93" s="29"/>
      <c r="O93" s="37">
        <f>IF(ISNA(VLOOKUP(O$7&amp;O$5&amp;O$6,ques16_19!$A$1:$AU$720,8,FALSE)),0,VLOOKUP(O$7&amp;O$5&amp;O$6,ques16_19!$A$1:$AU$720,8,FALSE))</f>
        <v>0.9737065309584394</v>
      </c>
      <c r="P93" s="29"/>
      <c r="Q93" s="38">
        <f>IF(ISNA(VLOOKUP(O$7&amp;O$5&amp;O$6,ques16_19!$A$1:$AU$720,9,FALSE)),0,VLOOKUP(O$7&amp;O$5&amp;O$6,ques16_19!$A$1:$AU$720,9,FALSE))</f>
        <v>1179</v>
      </c>
      <c r="R93" s="6"/>
    </row>
    <row r="94" spans="1:18" x14ac:dyDescent="0.25">
      <c r="A94" s="42" t="s">
        <v>420</v>
      </c>
      <c r="B94" s="29"/>
      <c r="C94" s="37">
        <f>IF(ISNA(VLOOKUP(C$7&amp;C$5&amp;C$6,ques16_19!$A$1:$AU$720,10,FALSE)),0,VLOOKUP(C$7&amp;C$5&amp;C$6,ques16_19!$A$1:$AU$720,10,FALSE))</f>
        <v>0.11881188118811881</v>
      </c>
      <c r="D94" s="29"/>
      <c r="E94" s="38">
        <f>IF(ISNA(VLOOKUP(C$7&amp;C$5&amp;C$6,ques16_19!$A$1:$AU$720,11,FALSE)),0,VLOOKUP(C$7&amp;C$5&amp;C$6,ques16_19!$A$1:$AU$720,11,FALSE))</f>
        <v>101</v>
      </c>
      <c r="F94" s="29"/>
      <c r="G94" s="37">
        <f>IF(ISNA(VLOOKUP(G$7&amp;G$5&amp;G$6,ques16_19!$A$1:$AU$720,10,FALSE)),0,VLOOKUP(G$7&amp;G$5&amp;G$6,ques16_19!$A$1:$AU$720,10,FALSE))</f>
        <v>4.0404040404040407E-2</v>
      </c>
      <c r="H94" s="29"/>
      <c r="I94" s="38">
        <f>IF(ISNA(VLOOKUP(G$7&amp;G$5&amp;G$6,ques16_19!$A$1:$AU$720,11,FALSE)),0,VLOOKUP(G$7&amp;G$5&amp;G$6,ques16_19!$A$1:$AU$720,11,FALSE))</f>
        <v>99</v>
      </c>
      <c r="J94" s="29"/>
      <c r="K94" s="37">
        <f>IF(ISNA(VLOOKUP(K$7&amp;K$5&amp;K$6,ques16_19!$A$1:$AU$720,10,FALSE)),0,VLOOKUP(K$7&amp;K$5&amp;K$6,ques16_19!$A$1:$AU$720,10,FALSE))</f>
        <v>0.15226337448559671</v>
      </c>
      <c r="L94" s="29"/>
      <c r="M94" s="38">
        <f>IF(ISNA(VLOOKUP(K$7&amp;K$5&amp;K$6,ques16_19!$A$1:$AU$720,11,FALSE)),0,VLOOKUP(K$7&amp;K$5&amp;K$6,ques16_19!$A$1:$AU$720,11,FALSE))</f>
        <v>972</v>
      </c>
      <c r="N94" s="29"/>
      <c r="O94" s="37">
        <f>IF(ISNA(VLOOKUP(O$7&amp;O$5&amp;O$6,ques16_19!$A$1:$AU$720,10,FALSE)),0,VLOOKUP(O$7&amp;O$5&amp;O$6,ques16_19!$A$1:$AU$720,10,FALSE))</f>
        <v>0.13663535439795046</v>
      </c>
      <c r="P94" s="29"/>
      <c r="Q94" s="38">
        <f>IF(ISNA(VLOOKUP(O$7&amp;O$5&amp;O$6,ques16_19!$A$1:$AU$720,11,FALSE)),0,VLOOKUP(O$7&amp;O$5&amp;O$6,ques16_19!$A$1:$AU$720,11,FALSE))</f>
        <v>1171</v>
      </c>
      <c r="R94" s="6"/>
    </row>
    <row r="95" spans="1:18" x14ac:dyDescent="0.25">
      <c r="A95" s="42" t="s">
        <v>421</v>
      </c>
      <c r="B95" s="29"/>
      <c r="C95" s="37">
        <f>IF(ISNA(VLOOKUP(C$7&amp;C$5&amp;C$6,ques16_19!$A$1:$AU$720,12,FALSE)),0,VLOOKUP(C$7&amp;C$5&amp;C$6,ques16_19!$A$1:$AU$720,12,FALSE))</f>
        <v>0.69306930693069302</v>
      </c>
      <c r="D95" s="29"/>
      <c r="E95" s="38">
        <f>IF(ISNA(VLOOKUP(C$7&amp;C$5&amp;C$6,ques16_19!$A$1:$AU$720,13,FALSE)),0,VLOOKUP(C$7&amp;C$5&amp;C$6,ques16_19!$A$1:$AU$720,13,FALSE))</f>
        <v>101</v>
      </c>
      <c r="F95" s="29"/>
      <c r="G95" s="37">
        <f>IF(ISNA(VLOOKUP(G$7&amp;G$5&amp;G$6,ques16_19!$A$1:$AU$720,12,FALSE)),0,VLOOKUP(G$7&amp;G$5&amp;G$6,ques16_19!$A$1:$AU$720,12,FALSE))</f>
        <v>0.65656565656565657</v>
      </c>
      <c r="H95" s="29"/>
      <c r="I95" s="38">
        <f>IF(ISNA(VLOOKUP(G$7&amp;G$5&amp;G$6,ques16_19!$A$1:$AU$720,13,FALSE)),0,VLOOKUP(G$7&amp;G$5&amp;G$6,ques16_19!$A$1:$AU$720,13,FALSE))</f>
        <v>99</v>
      </c>
      <c r="J95" s="29"/>
      <c r="K95" s="37">
        <f>IF(ISNA(VLOOKUP(K$7&amp;K$5&amp;K$6,ques16_19!$A$1:$AU$720,12,FALSE)),0,VLOOKUP(K$7&amp;K$5&amp;K$6,ques16_19!$A$1:$AU$720,12,FALSE))</f>
        <v>0.65740740740740744</v>
      </c>
      <c r="L95" s="29"/>
      <c r="M95" s="38">
        <f>IF(ISNA(VLOOKUP(K$7&amp;K$5&amp;K$6,ques16_19!$A$1:$AU$720,13,FALSE)),0,VLOOKUP(K$7&amp;K$5&amp;K$6,ques16_19!$A$1:$AU$720,13,FALSE))</f>
        <v>972</v>
      </c>
      <c r="N95" s="29"/>
      <c r="O95" s="37">
        <f>IF(ISNA(VLOOKUP(O$7&amp;O$5&amp;O$6,ques16_19!$A$1:$AU$720,12,FALSE)),0,VLOOKUP(O$7&amp;O$5&amp;O$6,ques16_19!$A$1:$AU$720,12,FALSE))</f>
        <v>0.66723549488054612</v>
      </c>
      <c r="P95" s="29"/>
      <c r="Q95" s="38">
        <f>IF(ISNA(VLOOKUP(O$7&amp;O$5&amp;O$6,ques16_19!$A$1:$AU$720,13,FALSE)),0,VLOOKUP(O$7&amp;O$5&amp;O$6,ques16_19!$A$1:$AU$720,13,FALSE))</f>
        <v>1172</v>
      </c>
      <c r="R95" s="6"/>
    </row>
    <row r="96" spans="1:18" x14ac:dyDescent="0.25">
      <c r="A96" s="42" t="s">
        <v>422</v>
      </c>
      <c r="B96" s="29"/>
      <c r="C96" s="37">
        <f>IF(ISNA(VLOOKUP(C$7&amp;C$5&amp;C$6,ques16_19!$A$1:$AU$720,14,FALSE)),0,VLOOKUP(C$7&amp;C$5&amp;C$6,ques16_19!$A$1:$AU$720,14,FALSE))</f>
        <v>0.53465346534653468</v>
      </c>
      <c r="D96" s="29"/>
      <c r="E96" s="38">
        <f>IF(ISNA(VLOOKUP(C$7&amp;C$5&amp;C$6,ques16_19!$A$1:$AU$720,15,FALSE)),0,VLOOKUP(C$7&amp;C$5&amp;C$6,ques16_19!$A$1:$AU$720,15,FALSE))</f>
        <v>101</v>
      </c>
      <c r="F96" s="29"/>
      <c r="G96" s="37">
        <f>IF(ISNA(VLOOKUP(G$7&amp;G$5&amp;G$6,ques16_19!$A$1:$AU$720,14,FALSE)),0,VLOOKUP(G$7&amp;G$5&amp;G$6,ques16_19!$A$1:$AU$720,14,FALSE))</f>
        <v>0.46464646464646464</v>
      </c>
      <c r="H96" s="29"/>
      <c r="I96" s="38">
        <f>IF(ISNA(VLOOKUP(G$7&amp;G$5&amp;G$6,ques16_19!$A$1:$AU$720,15,FALSE)),0,VLOOKUP(G$7&amp;G$5&amp;G$6,ques16_19!$A$1:$AU$720,15,FALSE))</f>
        <v>99</v>
      </c>
      <c r="J96" s="29"/>
      <c r="K96" s="37">
        <f>IF(ISNA(VLOOKUP(K$7&amp;K$5&amp;K$6,ques16_19!$A$1:$AU$720,14,FALSE)),0,VLOOKUP(K$7&amp;K$5&amp;K$6,ques16_19!$A$1:$AU$720,14,FALSE))</f>
        <v>0.51189245087900725</v>
      </c>
      <c r="L96" s="29"/>
      <c r="M96" s="38">
        <f>IF(ISNA(VLOOKUP(K$7&amp;K$5&amp;K$6,ques16_19!$A$1:$AU$720,15,FALSE)),0,VLOOKUP(K$7&amp;K$5&amp;K$6,ques16_19!$A$1:$AU$720,15,FALSE))</f>
        <v>967</v>
      </c>
      <c r="N96" s="29"/>
      <c r="O96" s="37">
        <f>IF(ISNA(VLOOKUP(O$7&amp;O$5&amp;O$6,ques16_19!$A$1:$AU$720,14,FALSE)),0,VLOOKUP(O$7&amp;O$5&amp;O$6,ques16_19!$A$1:$AU$720,14,FALSE))</f>
        <v>0.44842284739982952</v>
      </c>
      <c r="P96" s="29"/>
      <c r="Q96" s="38">
        <f>IF(ISNA(VLOOKUP(O$7&amp;O$5&amp;O$6,ques16_19!$A$1:$AU$720,15,FALSE)),0,VLOOKUP(O$7&amp;O$5&amp;O$6,ques16_19!$A$1:$AU$720,15,FALSE))</f>
        <v>1173</v>
      </c>
      <c r="R96" s="6"/>
    </row>
    <row r="97" spans="1:18" x14ac:dyDescent="0.25">
      <c r="A97" s="42" t="s">
        <v>423</v>
      </c>
      <c r="B97" s="29"/>
      <c r="C97" s="37">
        <f>IF(ISNA(VLOOKUP(C$7&amp;C$5&amp;C$6,ques16_19!$A$1:$AU$720,16,FALSE)),0,VLOOKUP(C$7&amp;C$5&amp;C$6,ques16_19!$A$1:$AU$720,16,FALSE))</f>
        <v>6.9306930693069313E-2</v>
      </c>
      <c r="D97" s="29"/>
      <c r="E97" s="38">
        <f>IF(ISNA(VLOOKUP(C$7&amp;C$5&amp;C$6,ques16_19!$A$1:$AU$720,17,FALSE)),0,VLOOKUP(C$7&amp;C$5&amp;C$6,ques16_19!$A$1:$AU$720,17,FALSE))</f>
        <v>101</v>
      </c>
      <c r="F97" s="29"/>
      <c r="G97" s="37">
        <f>IF(ISNA(VLOOKUP(G$7&amp;G$5&amp;G$6,ques16_19!$A$1:$AU$720,16,FALSE)),0,VLOOKUP(G$7&amp;G$5&amp;G$6,ques16_19!$A$1:$AU$720,16,FALSE))</f>
        <v>0.15151515151515152</v>
      </c>
      <c r="H97" s="29"/>
      <c r="I97" s="38">
        <f>IF(ISNA(VLOOKUP(G$7&amp;G$5&amp;G$6,ques16_19!$A$1:$AU$720,17,FALSE)),0,VLOOKUP(G$7&amp;G$5&amp;G$6,ques16_19!$A$1:$AU$720,17,FALSE))</f>
        <v>99</v>
      </c>
      <c r="J97" s="29"/>
      <c r="K97" s="37">
        <f>IF(ISNA(VLOOKUP(K$7&amp;K$5&amp;K$6,ques16_19!$A$1:$AU$720,16,FALSE)),0,VLOOKUP(K$7&amp;K$5&amp;K$6,ques16_19!$A$1:$AU$720,16,FALSE))</f>
        <v>8.6330935251798566E-2</v>
      </c>
      <c r="L97" s="29"/>
      <c r="M97" s="38">
        <f>IF(ISNA(VLOOKUP(K$7&amp;K$5&amp;K$6,ques16_19!$A$1:$AU$720,17,FALSE)),0,VLOOKUP(K$7&amp;K$5&amp;K$6,ques16_19!$A$1:$AU$720,17,FALSE))</f>
        <v>973</v>
      </c>
      <c r="N97" s="29"/>
      <c r="O97" s="37">
        <f>IF(ISNA(VLOOKUP(O$7&amp;O$5&amp;O$6,ques16_19!$A$1:$AU$720,16,FALSE)),0,VLOOKUP(O$7&amp;O$5&amp;O$6,ques16_19!$A$1:$AU$720,16,FALSE))</f>
        <v>0.10059676044330776</v>
      </c>
      <c r="P97" s="29"/>
      <c r="Q97" s="38">
        <f>IF(ISNA(VLOOKUP(O$7&amp;O$5&amp;O$6,ques16_19!$A$1:$AU$720,17,FALSE)),0,VLOOKUP(O$7&amp;O$5&amp;O$6,ques16_19!$A$1:$AU$720,17,FALSE))</f>
        <v>1173</v>
      </c>
      <c r="R97" s="6"/>
    </row>
    <row r="98" spans="1:18" x14ac:dyDescent="0.25">
      <c r="A98" s="42" t="s">
        <v>424</v>
      </c>
      <c r="B98" s="29"/>
      <c r="C98" s="37">
        <f>IF(ISNA(VLOOKUP(C$7&amp;C$5&amp;C$6,ques16_19!$A$1:$AU$720,18,FALSE)),0,VLOOKUP(C$7&amp;C$5&amp;C$6,ques16_19!$A$1:$AU$720,18,FALSE))</f>
        <v>0.1</v>
      </c>
      <c r="D98" s="29"/>
      <c r="E98" s="38">
        <f>IF(ISNA(VLOOKUP(C$7&amp;C$5&amp;C$6,ques16_19!$A$1:$AU$720,19,FALSE)),0,VLOOKUP(C$7&amp;C$5&amp;C$6,ques16_19!$A$1:$AU$720,19,FALSE))</f>
        <v>100</v>
      </c>
      <c r="F98" s="29"/>
      <c r="G98" s="37">
        <f>IF(ISNA(VLOOKUP(G$7&amp;G$5&amp;G$6,ques16_19!$A$1:$AU$720,18,FALSE)),0,VLOOKUP(G$7&amp;G$5&amp;G$6,ques16_19!$A$1:$AU$720,18,FALSE))</f>
        <v>0.10101010101010101</v>
      </c>
      <c r="H98" s="29"/>
      <c r="I98" s="38">
        <f>IF(ISNA(VLOOKUP(G$7&amp;G$5&amp;G$6,ques16_19!$A$1:$AU$720,19,FALSE)),0,VLOOKUP(G$7&amp;G$5&amp;G$6,ques16_19!$A$1:$AU$720,19,FALSE))</f>
        <v>99</v>
      </c>
      <c r="J98" s="29"/>
      <c r="K98" s="37">
        <f>IF(ISNA(VLOOKUP(K$7&amp;K$5&amp;K$6,ques16_19!$A$1:$AU$720,18,FALSE)),0,VLOOKUP(K$7&amp;K$5&amp;K$6,ques16_19!$A$1:$AU$720,18,FALSE))</f>
        <v>0.21649484536082475</v>
      </c>
      <c r="L98" s="29"/>
      <c r="M98" s="38">
        <f>IF(ISNA(VLOOKUP(K$7&amp;K$5&amp;K$6,ques16_19!$A$1:$AU$720,19,FALSE)),0,VLOOKUP(K$7&amp;K$5&amp;K$6,ques16_19!$A$1:$AU$720,19,FALSE))</f>
        <v>970</v>
      </c>
      <c r="N98" s="29"/>
      <c r="O98" s="37">
        <f>IF(ISNA(VLOOKUP(O$7&amp;O$5&amp;O$6,ques16_19!$A$1:$AU$720,18,FALSE)),0,VLOOKUP(O$7&amp;O$5&amp;O$6,ques16_19!$A$1:$AU$720,18,FALSE))</f>
        <v>0.19607843137254902</v>
      </c>
      <c r="P98" s="29"/>
      <c r="Q98" s="38">
        <f>IF(ISNA(VLOOKUP(O$7&amp;O$5&amp;O$6,ques16_19!$A$1:$AU$720,19,FALSE)),0,VLOOKUP(O$7&amp;O$5&amp;O$6,ques16_19!$A$1:$AU$720,19,FALSE))</f>
        <v>1173</v>
      </c>
      <c r="R98" s="6"/>
    </row>
    <row r="99" spans="1:18" x14ac:dyDescent="0.25">
      <c r="A99" s="42" t="s">
        <v>425</v>
      </c>
      <c r="B99" s="29"/>
      <c r="C99" s="37">
        <f>IF(ISNA(VLOOKUP(C$7&amp;C$5&amp;C$6,ques16_19!$A$1:$AU$720,20,FALSE)),0,VLOOKUP(C$7&amp;C$5&amp;C$6,ques16_19!$A$1:$AU$720,20,FALSE))</f>
        <v>0.34653465346534651</v>
      </c>
      <c r="D99" s="29"/>
      <c r="E99" s="38">
        <f>IF(ISNA(VLOOKUP(C$7&amp;C$5&amp;C$6,ques16_19!$A$1:$AU$720,21,FALSE)),0,VLOOKUP(C$7&amp;C$5&amp;C$6,ques16_19!$A$1:$AU$720,21,FALSE))</f>
        <v>101</v>
      </c>
      <c r="F99" s="29"/>
      <c r="G99" s="37">
        <f>IF(ISNA(VLOOKUP(G$7&amp;G$5&amp;G$6,ques16_19!$A$1:$AU$720,20,FALSE)),0,VLOOKUP(G$7&amp;G$5&amp;G$6,ques16_19!$A$1:$AU$720,20,FALSE))</f>
        <v>0.33333333333333331</v>
      </c>
      <c r="H99" s="29"/>
      <c r="I99" s="38">
        <f>IF(ISNA(VLOOKUP(G$7&amp;G$5&amp;G$6,ques16_19!$A$1:$AU$720,21,FALSE)),0,VLOOKUP(G$7&amp;G$5&amp;G$6,ques16_19!$A$1:$AU$720,21,FALSE))</f>
        <v>99</v>
      </c>
      <c r="J99" s="29"/>
      <c r="K99" s="37">
        <f>IF(ISNA(VLOOKUP(K$7&amp;K$5&amp;K$6,ques16_19!$A$1:$AU$720,20,FALSE)),0,VLOOKUP(K$7&amp;K$5&amp;K$6,ques16_19!$A$1:$AU$720,20,FALSE))</f>
        <v>0.4247422680412371</v>
      </c>
      <c r="L99" s="29"/>
      <c r="M99" s="38">
        <f>IF(ISNA(VLOOKUP(K$7&amp;K$5&amp;K$6,ques16_19!$A$1:$AU$720,21,FALSE)),0,VLOOKUP(K$7&amp;K$5&amp;K$6,ques16_19!$A$1:$AU$720,21,FALSE))</f>
        <v>970</v>
      </c>
      <c r="N99" s="29"/>
      <c r="O99" s="37">
        <f>IF(ISNA(VLOOKUP(O$7&amp;O$5&amp;O$6,ques16_19!$A$1:$AU$720,20,FALSE)),0,VLOOKUP(O$7&amp;O$5&amp;O$6,ques16_19!$A$1:$AU$720,20,FALSE))</f>
        <v>0.40478223740392827</v>
      </c>
      <c r="P99" s="29"/>
      <c r="Q99" s="38">
        <f>IF(ISNA(VLOOKUP(O$7&amp;O$5&amp;O$6,ques16_19!$A$1:$AU$720,21,FALSE)),0,VLOOKUP(O$7&amp;O$5&amp;O$6,ques16_19!$A$1:$AU$720,21,FALSE))</f>
        <v>1171</v>
      </c>
      <c r="R99" s="6"/>
    </row>
    <row r="100" spans="1:18" x14ac:dyDescent="0.25">
      <c r="A100" s="42" t="s">
        <v>426</v>
      </c>
      <c r="B100" s="29"/>
      <c r="C100" s="37">
        <f>IF(ISNA(VLOOKUP(C$7&amp;C$5&amp;C$6,ques16_19!$A$1:$AU$720,22,FALSE)),0,VLOOKUP(C$7&amp;C$5&amp;C$6,ques16_19!$A$1:$AU$720,22,FALSE))</f>
        <v>0.60396039603960394</v>
      </c>
      <c r="D100" s="29"/>
      <c r="E100" s="38">
        <f>IF(ISNA(VLOOKUP(C$7&amp;C$5&amp;C$6,ques16_19!$A$1:$AU$720,23,FALSE)),0,VLOOKUP(C$7&amp;C$5&amp;C$6,ques16_19!$A$1:$AU$720,23,FALSE))</f>
        <v>101</v>
      </c>
      <c r="F100" s="29"/>
      <c r="G100" s="37">
        <f>IF(ISNA(VLOOKUP(G$7&amp;G$5&amp;G$6,ques16_19!$A$1:$AU$720,22,FALSE)),0,VLOOKUP(G$7&amp;G$5&amp;G$6,ques16_19!$A$1:$AU$720,22,FALSE))</f>
        <v>0.5757575757575758</v>
      </c>
      <c r="H100" s="29"/>
      <c r="I100" s="38">
        <f>IF(ISNA(VLOOKUP(G$7&amp;G$5&amp;G$6,ques16_19!$A$1:$AU$720,23,FALSE)),0,VLOOKUP(G$7&amp;G$5&amp;G$6,ques16_19!$A$1:$AU$720,23,FALSE))</f>
        <v>99</v>
      </c>
      <c r="J100" s="29"/>
      <c r="K100" s="37">
        <f>IF(ISNA(VLOOKUP(K$7&amp;K$5&amp;K$6,ques16_19!$A$1:$AU$720,22,FALSE)),0,VLOOKUP(K$7&amp;K$5&amp;K$6,ques16_19!$A$1:$AU$720,22,FALSE))</f>
        <v>0.60703205791106518</v>
      </c>
      <c r="L100" s="29"/>
      <c r="M100" s="38">
        <f>IF(ISNA(VLOOKUP(K$7&amp;K$5&amp;K$6,ques16_19!$A$1:$AU$720,23,FALSE)),0,VLOOKUP(K$7&amp;K$5&amp;K$6,ques16_19!$A$1:$AU$720,23,FALSE))</f>
        <v>967</v>
      </c>
      <c r="N100" s="29"/>
      <c r="O100" s="37">
        <f>IF(ISNA(VLOOKUP(O$7&amp;O$5&amp;O$6,ques16_19!$A$1:$AU$720,22,FALSE)),0,VLOOKUP(O$7&amp;O$5&amp;O$6,ques16_19!$A$1:$AU$720,22,FALSE))</f>
        <v>0.55536626916524701</v>
      </c>
      <c r="P100" s="29"/>
      <c r="Q100" s="38">
        <f>IF(ISNA(VLOOKUP(O$7&amp;O$5&amp;O$6,ques16_19!$A$1:$AU$720,23,FALSE)),0,VLOOKUP(O$7&amp;O$5&amp;O$6,ques16_19!$A$1:$AU$720,23,FALSE))</f>
        <v>1174</v>
      </c>
      <c r="R100" s="6"/>
    </row>
    <row r="101" spans="1:18" x14ac:dyDescent="0.25">
      <c r="A101" s="42" t="s">
        <v>427</v>
      </c>
      <c r="B101" s="29"/>
      <c r="C101" s="37">
        <f>IF(ISNA(VLOOKUP(C$7&amp;C$5&amp;C$6,ques16_19!$A$1:$AU$720,24,FALSE)),0,VLOOKUP(C$7&amp;C$5&amp;C$6,ques16_19!$A$1:$AU$720,24,FALSE))</f>
        <v>0.27722772277227725</v>
      </c>
      <c r="D101" s="29"/>
      <c r="E101" s="38">
        <f>IF(ISNA(VLOOKUP(C$7&amp;C$5&amp;C$6,ques16_19!$A$1:$AU$720,25,FALSE)),0,VLOOKUP(C$7&amp;C$5&amp;C$6,ques16_19!$A$1:$AU$720,25,FALSE))</f>
        <v>101</v>
      </c>
      <c r="F101" s="29"/>
      <c r="G101" s="37">
        <f>IF(ISNA(VLOOKUP(G$7&amp;G$5&amp;G$6,ques16_19!$A$1:$AU$720,24,FALSE)),0,VLOOKUP(G$7&amp;G$5&amp;G$6,ques16_19!$A$1:$AU$720,24,FALSE))</f>
        <v>0.26530612244897961</v>
      </c>
      <c r="H101" s="29"/>
      <c r="I101" s="38">
        <f>IF(ISNA(VLOOKUP(G$7&amp;G$5&amp;G$6,ques16_19!$A$1:$AU$720,25,FALSE)),0,VLOOKUP(G$7&amp;G$5&amp;G$6,ques16_19!$A$1:$AU$720,25,FALSE))</f>
        <v>98</v>
      </c>
      <c r="J101" s="29"/>
      <c r="K101" s="37">
        <f>IF(ISNA(VLOOKUP(K$7&amp;K$5&amp;K$6,ques16_19!$A$1:$AU$720,24,FALSE)),0,VLOOKUP(K$7&amp;K$5&amp;K$6,ques16_19!$A$1:$AU$720,24,FALSE))</f>
        <v>0.33230134158926727</v>
      </c>
      <c r="L101" s="29"/>
      <c r="M101" s="38">
        <f>IF(ISNA(VLOOKUP(K$7&amp;K$5&amp;K$6,ques16_19!$A$1:$AU$720,25,FALSE)),0,VLOOKUP(K$7&amp;K$5&amp;K$6,ques16_19!$A$1:$AU$720,25,FALSE))</f>
        <v>969</v>
      </c>
      <c r="N101" s="29"/>
      <c r="O101" s="37">
        <f>IF(ISNA(VLOOKUP(O$7&amp;O$5&amp;O$6,ques16_19!$A$1:$AU$720,24,FALSE)),0,VLOOKUP(O$7&amp;O$5&amp;O$6,ques16_19!$A$1:$AU$720,24,FALSE))</f>
        <v>0.32821824381926684</v>
      </c>
      <c r="P101" s="29"/>
      <c r="Q101" s="38">
        <f>IF(ISNA(VLOOKUP(O$7&amp;O$5&amp;O$6,ques16_19!$A$1:$AU$720,25,FALSE)),0,VLOOKUP(O$7&amp;O$5&amp;O$6,ques16_19!$A$1:$AU$720,25,FALSE))</f>
        <v>1173</v>
      </c>
      <c r="R101" s="6"/>
    </row>
    <row r="102" spans="1:18" x14ac:dyDescent="0.25">
      <c r="A102" s="42" t="s">
        <v>428</v>
      </c>
      <c r="B102" s="29"/>
      <c r="C102" s="37">
        <f>IF(ISNA(VLOOKUP(C$7&amp;C$5&amp;C$6,ques16_19!$A$1:$AU$720,26,FALSE)),0,VLOOKUP(C$7&amp;C$5&amp;C$6,ques16_19!$A$1:$AU$720,26,FALSE))</f>
        <v>0.03</v>
      </c>
      <c r="D102" s="29"/>
      <c r="E102" s="38">
        <f>IF(ISNA(VLOOKUP(C$7&amp;C$5&amp;C$6,ques16_19!$A$1:$AU$720,27,FALSE)),0,VLOOKUP(C$7&amp;C$5&amp;C$6,ques16_19!$A$1:$AU$720,27,FALSE))</f>
        <v>100</v>
      </c>
      <c r="F102" s="29"/>
      <c r="G102" s="37">
        <f>IF(ISNA(VLOOKUP(G$7&amp;G$5&amp;G$6,ques16_19!$A$1:$AU$720,26,FALSE)),0,VLOOKUP(G$7&amp;G$5&amp;G$6,ques16_19!$A$1:$AU$720,26,FALSE))</f>
        <v>0</v>
      </c>
      <c r="H102" s="29"/>
      <c r="I102" s="38">
        <f>IF(ISNA(VLOOKUP(G$7&amp;G$5&amp;G$6,ques16_19!$A$1:$AU$720,27,FALSE)),0,VLOOKUP(G$7&amp;G$5&amp;G$6,ques16_19!$A$1:$AU$720,27,FALSE))</f>
        <v>99</v>
      </c>
      <c r="J102" s="29"/>
      <c r="K102" s="37">
        <f>IF(ISNA(VLOOKUP(K$7&amp;K$5&amp;K$6,ques16_19!$A$1:$AU$720,26,FALSE)),0,VLOOKUP(K$7&amp;K$5&amp;K$6,ques16_19!$A$1:$AU$720,26,FALSE))</f>
        <v>7.1280991735537189E-2</v>
      </c>
      <c r="L102" s="29"/>
      <c r="M102" s="38">
        <f>IF(ISNA(VLOOKUP(K$7&amp;K$5&amp;K$6,ques16_19!$A$1:$AU$720,27,FALSE)),0,VLOOKUP(K$7&amp;K$5&amp;K$6,ques16_19!$A$1:$AU$720,27,FALSE))</f>
        <v>968</v>
      </c>
      <c r="N102" s="29"/>
      <c r="O102" s="37">
        <f>IF(ISNA(VLOOKUP(O$7&amp;O$5&amp;O$6,ques16_19!$A$1:$AU$720,26,FALSE)),0,VLOOKUP(O$7&amp;O$5&amp;O$6,ques16_19!$A$1:$AU$720,26,FALSE))</f>
        <v>6.934931506849315E-2</v>
      </c>
      <c r="P102" s="29"/>
      <c r="Q102" s="38">
        <f>IF(ISNA(VLOOKUP(O$7&amp;O$5&amp;O$6,ques16_19!$A$1:$AU$720,27,FALSE)),0,VLOOKUP(O$7&amp;O$5&amp;O$6,ques16_19!$A$1:$AU$720,27,FALSE))</f>
        <v>1168</v>
      </c>
      <c r="R102" s="6"/>
    </row>
    <row r="103" spans="1:18" x14ac:dyDescent="0.25">
      <c r="A103" s="42" t="s">
        <v>429</v>
      </c>
      <c r="B103" s="29"/>
      <c r="C103" s="37">
        <f>IF(ISNA(VLOOKUP(C$7&amp;C$5&amp;C$6,ques16_19!$A$1:$AU$720,28,FALSE)),0,VLOOKUP(C$7&amp;C$5&amp;C$6,ques16_19!$A$1:$AU$720,28,FALSE))</f>
        <v>0.98989898989898994</v>
      </c>
      <c r="D103" s="29"/>
      <c r="E103" s="38">
        <f>IF(ISNA(VLOOKUP(C$7&amp;C$5&amp;C$6,ques16_19!$A$1:$AU$720,29,FALSE)),0,VLOOKUP(C$7&amp;C$5&amp;C$6,ques16_19!$A$1:$AU$720,29,FALSE))</f>
        <v>99</v>
      </c>
      <c r="F103" s="29"/>
      <c r="G103" s="37">
        <f>IF(ISNA(VLOOKUP(G$7&amp;G$5&amp;G$6,ques16_19!$A$1:$AU$720,28,FALSE)),0,VLOOKUP(G$7&amp;G$5&amp;G$6,ques16_19!$A$1:$AU$720,28,FALSE))</f>
        <v>0.98989898989898994</v>
      </c>
      <c r="H103" s="29"/>
      <c r="I103" s="38">
        <f>IF(ISNA(VLOOKUP(G$7&amp;G$5&amp;G$6,ques16_19!$A$1:$AU$720,29,FALSE)),0,VLOOKUP(G$7&amp;G$5&amp;G$6,ques16_19!$A$1:$AU$720,29,FALSE))</f>
        <v>99</v>
      </c>
      <c r="J103" s="29"/>
      <c r="K103" s="37">
        <f>IF(ISNA(VLOOKUP(K$7&amp;K$5&amp;K$6,ques16_19!$A$1:$AU$720,28,FALSE)),0,VLOOKUP(K$7&amp;K$5&amp;K$6,ques16_19!$A$1:$AU$720,28,FALSE))</f>
        <v>0.97743589743589743</v>
      </c>
      <c r="L103" s="29"/>
      <c r="M103" s="38">
        <f>IF(ISNA(VLOOKUP(K$7&amp;K$5&amp;K$6,ques16_19!$A$1:$AU$720,29,FALSE)),0,VLOOKUP(K$7&amp;K$5&amp;K$6,ques16_19!$A$1:$AU$720,29,FALSE))</f>
        <v>975</v>
      </c>
      <c r="N103" s="29"/>
      <c r="O103" s="37">
        <f>IF(ISNA(VLOOKUP(O$7&amp;O$5&amp;O$6,ques16_19!$A$1:$AU$720,28,FALSE)),0,VLOOKUP(O$7&amp;O$5&amp;O$6,ques16_19!$A$1:$AU$720,28,FALSE))</f>
        <v>0.9864061172472387</v>
      </c>
      <c r="P103" s="29"/>
      <c r="Q103" s="38">
        <f>IF(ISNA(VLOOKUP(O$7&amp;O$5&amp;O$6,ques16_19!$A$1:$AU$720,29,FALSE)),0,VLOOKUP(O$7&amp;O$5&amp;O$6,ques16_19!$A$1:$AU$720,29,FALSE))</f>
        <v>1177</v>
      </c>
      <c r="R103" s="6"/>
    </row>
    <row r="104" spans="1:18" x14ac:dyDescent="0.25">
      <c r="A104" s="42" t="s">
        <v>430</v>
      </c>
      <c r="B104" s="29"/>
      <c r="C104" s="37">
        <f>IF(ISNA(VLOOKUP(C$7&amp;C$5&amp;C$6,ques16_19!$A$1:$AU$720,30,FALSE)),0,VLOOKUP(C$7&amp;C$5&amp;C$6,ques16_19!$A$1:$AU$720,30,FALSE))</f>
        <v>0.66</v>
      </c>
      <c r="D104" s="29"/>
      <c r="E104" s="38">
        <f>IF(ISNA(VLOOKUP(C$7&amp;C$5&amp;C$6,ques16_19!$A$1:$AU$720,31,FALSE)),0,VLOOKUP(C$7&amp;C$5&amp;C$6,ques16_19!$A$1:$AU$720,31,FALSE))</f>
        <v>100</v>
      </c>
      <c r="F104" s="29"/>
      <c r="G104" s="37">
        <f>IF(ISNA(VLOOKUP(G$7&amp;G$5&amp;G$6,ques16_19!$A$1:$AU$720,30,FALSE)),0,VLOOKUP(G$7&amp;G$5&amp;G$6,ques16_19!$A$1:$AU$720,30,FALSE))</f>
        <v>0.5757575757575758</v>
      </c>
      <c r="H104" s="29"/>
      <c r="I104" s="38">
        <f>IF(ISNA(VLOOKUP(G$7&amp;G$5&amp;G$6,ques16_19!$A$1:$AU$720,31,FALSE)),0,VLOOKUP(G$7&amp;G$5&amp;G$6,ques16_19!$A$1:$AU$720,31,FALSE))</f>
        <v>99</v>
      </c>
      <c r="J104" s="29"/>
      <c r="K104" s="37">
        <f>IF(ISNA(VLOOKUP(K$7&amp;K$5&amp;K$6,ques16_19!$A$1:$AU$720,30,FALSE)),0,VLOOKUP(K$7&amp;K$5&amp;K$6,ques16_19!$A$1:$AU$720,30,FALSE))</f>
        <v>0.65226337448559668</v>
      </c>
      <c r="L104" s="29"/>
      <c r="M104" s="38">
        <f>IF(ISNA(VLOOKUP(K$7&amp;K$5&amp;K$6,ques16_19!$A$1:$AU$720,31,FALSE)),0,VLOOKUP(K$7&amp;K$5&amp;K$6,ques16_19!$A$1:$AU$720,31,FALSE))</f>
        <v>972</v>
      </c>
      <c r="N104" s="29"/>
      <c r="O104" s="37">
        <f>IF(ISNA(VLOOKUP(O$7&amp;O$5&amp;O$6,ques16_19!$A$1:$AU$720,30,FALSE)),0,VLOOKUP(O$7&amp;O$5&amp;O$6,ques16_19!$A$1:$AU$720,30,FALSE))</f>
        <v>0.71843003412969286</v>
      </c>
      <c r="P104" s="29"/>
      <c r="Q104" s="38">
        <f>IF(ISNA(VLOOKUP(O$7&amp;O$5&amp;O$6,ques16_19!$A$1:$AU$720,31,FALSE)),0,VLOOKUP(O$7&amp;O$5&amp;O$6,ques16_19!$A$1:$AU$720,31,FALSE))</f>
        <v>1172</v>
      </c>
      <c r="R104" s="6"/>
    </row>
    <row r="105" spans="1:18" x14ac:dyDescent="0.25">
      <c r="A105" s="36"/>
      <c r="B105" s="29"/>
      <c r="C105" s="37"/>
      <c r="D105" s="29"/>
      <c r="E105" s="38"/>
      <c r="F105" s="29"/>
      <c r="G105" s="37"/>
      <c r="H105" s="29"/>
      <c r="I105" s="38"/>
      <c r="J105" s="29"/>
      <c r="K105" s="37"/>
      <c r="L105" s="29"/>
      <c r="M105" s="38"/>
      <c r="N105" s="29"/>
      <c r="O105" s="37"/>
      <c r="P105" s="29"/>
      <c r="Q105" s="38"/>
      <c r="R105" s="6"/>
    </row>
    <row r="106" spans="1:18" x14ac:dyDescent="0.25">
      <c r="A106" s="27" t="s">
        <v>431</v>
      </c>
      <c r="B106" s="29"/>
      <c r="C106" s="37"/>
      <c r="D106" s="29"/>
      <c r="E106" s="38"/>
      <c r="F106" s="29"/>
      <c r="G106" s="37"/>
      <c r="H106" s="29"/>
      <c r="I106" s="38"/>
      <c r="J106" s="29"/>
      <c r="K106" s="37"/>
      <c r="L106" s="29"/>
      <c r="M106" s="38"/>
      <c r="N106" s="29"/>
      <c r="O106" s="37"/>
      <c r="P106" s="29"/>
      <c r="Q106" s="38"/>
      <c r="R106" s="6"/>
    </row>
    <row r="107" spans="1:18" x14ac:dyDescent="0.25">
      <c r="A107" s="39" t="s">
        <v>345</v>
      </c>
      <c r="B107" s="29"/>
      <c r="C107" s="37"/>
      <c r="D107" s="29"/>
      <c r="E107" s="38"/>
      <c r="F107" s="29"/>
      <c r="G107" s="37"/>
      <c r="H107" s="29"/>
      <c r="I107" s="38"/>
      <c r="J107" s="29"/>
      <c r="K107" s="37"/>
      <c r="L107" s="29"/>
      <c r="M107" s="38"/>
      <c r="N107" s="29"/>
      <c r="O107" s="37"/>
      <c r="P107" s="29"/>
      <c r="Q107" s="38"/>
      <c r="R107" s="6"/>
    </row>
    <row r="108" spans="1:18" x14ac:dyDescent="0.25">
      <c r="A108" s="42" t="s">
        <v>432</v>
      </c>
      <c r="B108" s="29"/>
      <c r="C108" s="37">
        <f>IF(ISNA(VLOOKUP(C$7&amp;C$5&amp;C$6,ques17_18_20!$A$1:$BI$720,8,FALSE)),0,VLOOKUP(C$7&amp;C$5&amp;C$6,ques17_18_20!$A$1:$BI$720,8,FALSE))</f>
        <v>5.108910891089109</v>
      </c>
      <c r="D108" s="29"/>
      <c r="E108" s="38">
        <f>IF(ISNA(VLOOKUP(C$7&amp;C$5&amp;C$6,ques17_18_20!$A$1:$BI$720,9,FALSE)),0,VLOOKUP(C$7&amp;C$5&amp;C$6,ques17_18_20!$A$1:$BI$720,9,FALSE))</f>
        <v>101</v>
      </c>
      <c r="F108" s="29"/>
      <c r="G108" s="37">
        <f>IF(ISNA(VLOOKUP(G$7&amp;G$5&amp;G$6,ques17_18_20!$A$1:$BI$720,8,FALSE)),0,VLOOKUP(G$7&amp;G$5&amp;G$6,ques17_18_20!$A$1:$BI$720,8,FALSE))</f>
        <v>4.808080808080808</v>
      </c>
      <c r="H108" s="29"/>
      <c r="I108" s="38">
        <f>IF(ISNA(VLOOKUP(G$7&amp;G$5&amp;G$6,ques17_18_20!$A$1:$BI$720,9,FALSE)),0,VLOOKUP(G$7&amp;G$5&amp;G$6,ques17_18_20!$A$1:$BI$720,9,FALSE))</f>
        <v>99</v>
      </c>
      <c r="J108" s="29"/>
      <c r="K108" s="37">
        <f>IF(ISNA(VLOOKUP(K$7&amp;K$5&amp;K$6,ques17_18_20!$A$1:$BI$720,8,FALSE)),0,VLOOKUP(K$7&amp;K$5&amp;K$6,ques17_18_20!$A$1:$BI$720,8,FALSE))</f>
        <v>5.1243576567317577</v>
      </c>
      <c r="L108" s="29"/>
      <c r="M108" s="38">
        <f>IF(ISNA(VLOOKUP(K$7&amp;K$5&amp;K$6,ques17_18_20!$A$1:$BI$720,9,FALSE)),0,VLOOKUP(K$7&amp;K$5&amp;K$6,ques17_18_20!$A$1:$BI$720,9,FALSE))</f>
        <v>973</v>
      </c>
      <c r="N108" s="29"/>
      <c r="O108" s="37">
        <f>IF(ISNA(VLOOKUP(O$7&amp;O$5&amp;O$6,ques17_18_20!$A$1:$BI$720,8,FALSE)),0,VLOOKUP(O$7&amp;O$5&amp;O$6,ques17_18_20!$A$1:$BI$720,8,FALSE))</f>
        <v>5.168520102651839</v>
      </c>
      <c r="P108" s="29"/>
      <c r="Q108" s="38">
        <f>IF(ISNA(VLOOKUP(O$7&amp;O$5&amp;O$6,ques17_18_20!$A$1:$BI$720,9,FALSE)),0,VLOOKUP(O$7&amp;O$5&amp;O$6,ques17_18_20!$A$1:$BI$720,9,FALSE))</f>
        <v>1169</v>
      </c>
      <c r="R108" s="6"/>
    </row>
    <row r="109" spans="1:18" x14ac:dyDescent="0.25">
      <c r="A109" s="42" t="s">
        <v>433</v>
      </c>
      <c r="B109" s="29"/>
      <c r="C109" s="37">
        <f>IF(ISNA(VLOOKUP(C$7&amp;C$5&amp;C$6,ques17_18_20!$A$1:$BI$720,10,FALSE)),0,VLOOKUP(C$7&amp;C$5&amp;C$6,ques17_18_20!$A$1:$BI$720,10,FALSE))</f>
        <v>4.3465346534653468</v>
      </c>
      <c r="D109" s="29"/>
      <c r="E109" s="38">
        <f>IF(ISNA(VLOOKUP(C$7&amp;C$5&amp;C$6,ques17_18_20!$A$1:$BI$720,11,FALSE)),0,VLOOKUP(C$7&amp;C$5&amp;C$6,ques17_18_20!$A$1:$BI$720,11,FALSE))</f>
        <v>101</v>
      </c>
      <c r="F109" s="29"/>
      <c r="G109" s="37">
        <f>IF(ISNA(VLOOKUP(G$7&amp;G$5&amp;G$6,ques17_18_20!$A$1:$BI$720,10,FALSE)),0,VLOOKUP(G$7&amp;G$5&amp;G$6,ques17_18_20!$A$1:$BI$720,10,FALSE))</f>
        <v>4.6060606060606064</v>
      </c>
      <c r="H109" s="29"/>
      <c r="I109" s="38">
        <f>IF(ISNA(VLOOKUP(G$7&amp;G$5&amp;G$6,ques17_18_20!$A$1:$BI$720,11,FALSE)),0,VLOOKUP(G$7&amp;G$5&amp;G$6,ques17_18_20!$A$1:$BI$720,11,FALSE))</f>
        <v>99</v>
      </c>
      <c r="J109" s="29"/>
      <c r="K109" s="37">
        <f>IF(ISNA(VLOOKUP(K$7&amp;K$5&amp;K$6,ques17_18_20!$A$1:$BI$720,10,FALSE)),0,VLOOKUP(K$7&amp;K$5&amp;K$6,ques17_18_20!$A$1:$BI$720,10,FALSE))</f>
        <v>4.5036045314109163</v>
      </c>
      <c r="L109" s="29"/>
      <c r="M109" s="38">
        <f>IF(ISNA(VLOOKUP(K$7&amp;K$5&amp;K$6,ques17_18_20!$A$1:$BI$720,11,FALSE)),0,VLOOKUP(K$7&amp;K$5&amp;K$6,ques17_18_20!$A$1:$BI$720,11,FALSE))</f>
        <v>971</v>
      </c>
      <c r="N109" s="29"/>
      <c r="O109" s="37">
        <f>IF(ISNA(VLOOKUP(O$7&amp;O$5&amp;O$6,ques17_18_20!$A$1:$BI$720,10,FALSE)),0,VLOOKUP(O$7&amp;O$5&amp;O$6,ques17_18_20!$A$1:$BI$720,10,FALSE))</f>
        <v>4.7042132416165092</v>
      </c>
      <c r="P109" s="29"/>
      <c r="Q109" s="38">
        <f>IF(ISNA(VLOOKUP(O$7&amp;O$5&amp;O$6,ques17_18_20!$A$1:$BI$720,11,FALSE)),0,VLOOKUP(O$7&amp;O$5&amp;O$6,ques17_18_20!$A$1:$BI$720,11,FALSE))</f>
        <v>1163</v>
      </c>
      <c r="R109" s="6"/>
    </row>
    <row r="110" spans="1:18" x14ac:dyDescent="0.25">
      <c r="A110" s="42" t="s">
        <v>434</v>
      </c>
      <c r="B110" s="29"/>
      <c r="C110" s="37">
        <f>IF(ISNA(VLOOKUP(C$7&amp;C$5&amp;C$6,ques17_18_20!$A$1:$BI$720,12,FALSE)),0,VLOOKUP(C$7&amp;C$5&amp;C$6,ques17_18_20!$A$1:$BI$720,12,FALSE))</f>
        <v>4.32</v>
      </c>
      <c r="D110" s="29"/>
      <c r="E110" s="38">
        <f>IF(ISNA(VLOOKUP(C$7&amp;C$5&amp;C$6,ques17_18_20!$A$1:$BI$720,13,FALSE)),0,VLOOKUP(C$7&amp;C$5&amp;C$6,ques17_18_20!$A$1:$BI$720,13,FALSE))</f>
        <v>100</v>
      </c>
      <c r="F110" s="29"/>
      <c r="G110" s="37">
        <f>IF(ISNA(VLOOKUP(G$7&amp;G$5&amp;G$6,ques17_18_20!$A$1:$BI$720,12,FALSE)),0,VLOOKUP(G$7&amp;G$5&amp;G$6,ques17_18_20!$A$1:$BI$720,12,FALSE))</f>
        <v>4.4489795918367347</v>
      </c>
      <c r="H110" s="29"/>
      <c r="I110" s="38">
        <f>IF(ISNA(VLOOKUP(G$7&amp;G$5&amp;G$6,ques17_18_20!$A$1:$BI$720,13,FALSE)),0,VLOOKUP(G$7&amp;G$5&amp;G$6,ques17_18_20!$A$1:$BI$720,13,FALSE))</f>
        <v>98</v>
      </c>
      <c r="J110" s="29"/>
      <c r="K110" s="37">
        <f>IF(ISNA(VLOOKUP(K$7&amp;K$5&amp;K$6,ques17_18_20!$A$1:$BI$720,12,FALSE)),0,VLOOKUP(K$7&amp;K$5&amp;K$6,ques17_18_20!$A$1:$BI$720,12,FALSE))</f>
        <v>4.504140786749482</v>
      </c>
      <c r="L110" s="29"/>
      <c r="M110" s="38">
        <f>IF(ISNA(VLOOKUP(K$7&amp;K$5&amp;K$6,ques17_18_20!$A$1:$BI$720,13,FALSE)),0,VLOOKUP(K$7&amp;K$5&amp;K$6,ques17_18_20!$A$1:$BI$720,13,FALSE))</f>
        <v>966</v>
      </c>
      <c r="N110" s="29"/>
      <c r="O110" s="37">
        <f>IF(ISNA(VLOOKUP(O$7&amp;O$5&amp;O$6,ques17_18_20!$A$1:$BI$720,12,FALSE)),0,VLOOKUP(O$7&amp;O$5&amp;O$6,ques17_18_20!$A$1:$BI$720,12,FALSE))</f>
        <v>4.702842377260982</v>
      </c>
      <c r="P110" s="29"/>
      <c r="Q110" s="38">
        <f>IF(ISNA(VLOOKUP(O$7&amp;O$5&amp;O$6,ques17_18_20!$A$1:$BI$720,13,FALSE)),0,VLOOKUP(O$7&amp;O$5&amp;O$6,ques17_18_20!$A$1:$BI$720,13,FALSE))</f>
        <v>1161</v>
      </c>
      <c r="R110" s="6"/>
    </row>
    <row r="111" spans="1:18" x14ac:dyDescent="0.25">
      <c r="A111" s="42" t="s">
        <v>435</v>
      </c>
      <c r="B111" s="29"/>
      <c r="C111" s="37">
        <f>IF(ISNA(VLOOKUP(C$7&amp;C$5&amp;C$6,ques17_18_20!$A$1:$BI$720,14,FALSE)),0,VLOOKUP(C$7&amp;C$5&amp;C$6,ques17_18_20!$A$1:$BI$720,14,FALSE))</f>
        <v>4.5544554455445541</v>
      </c>
      <c r="D111" s="29"/>
      <c r="E111" s="38">
        <f>IF(ISNA(VLOOKUP(C$7&amp;C$5&amp;C$6,ques17_18_20!$A$1:$BI$720,15,FALSE)),0,VLOOKUP(C$7&amp;C$5&amp;C$6,ques17_18_20!$A$1:$BI$720,15,FALSE))</f>
        <v>101</v>
      </c>
      <c r="F111" s="29"/>
      <c r="G111" s="37">
        <f>IF(ISNA(VLOOKUP(G$7&amp;G$5&amp;G$6,ques17_18_20!$A$1:$BI$720,14,FALSE)),0,VLOOKUP(G$7&amp;G$5&amp;G$6,ques17_18_20!$A$1:$BI$720,14,FALSE))</f>
        <v>4.5757575757575761</v>
      </c>
      <c r="H111" s="29"/>
      <c r="I111" s="38">
        <f>IF(ISNA(VLOOKUP(G$7&amp;G$5&amp;G$6,ques17_18_20!$A$1:$BI$720,15,FALSE)),0,VLOOKUP(G$7&amp;G$5&amp;G$6,ques17_18_20!$A$1:$BI$720,15,FALSE))</f>
        <v>99</v>
      </c>
      <c r="J111" s="29"/>
      <c r="K111" s="37">
        <f>IF(ISNA(VLOOKUP(K$7&amp;K$5&amp;K$6,ques17_18_20!$A$1:$BI$720,14,FALSE)),0,VLOOKUP(K$7&amp;K$5&amp;K$6,ques17_18_20!$A$1:$BI$720,14,FALSE))</f>
        <v>4.8493292053663568</v>
      </c>
      <c r="L111" s="29"/>
      <c r="M111" s="38">
        <f>IF(ISNA(VLOOKUP(K$7&amp;K$5&amp;K$6,ques17_18_20!$A$1:$BI$720,15,FALSE)),0,VLOOKUP(K$7&amp;K$5&amp;K$6,ques17_18_20!$A$1:$BI$720,15,FALSE))</f>
        <v>969</v>
      </c>
      <c r="N111" s="29"/>
      <c r="O111" s="37">
        <f>IF(ISNA(VLOOKUP(O$7&amp;O$5&amp;O$6,ques17_18_20!$A$1:$BI$720,14,FALSE)),0,VLOOKUP(O$7&amp;O$5&amp;O$6,ques17_18_20!$A$1:$BI$720,14,FALSE))</f>
        <v>5.0068846815834771</v>
      </c>
      <c r="P111" s="29"/>
      <c r="Q111" s="38">
        <f>IF(ISNA(VLOOKUP(O$7&amp;O$5&amp;O$6,ques17_18_20!$A$1:$BI$720,15,FALSE)),0,VLOOKUP(O$7&amp;O$5&amp;O$6,ques17_18_20!$A$1:$BI$720,15,FALSE))</f>
        <v>1162</v>
      </c>
      <c r="R111" s="6"/>
    </row>
    <row r="112" spans="1:18" x14ac:dyDescent="0.25">
      <c r="A112" s="42" t="s">
        <v>436</v>
      </c>
      <c r="B112" s="29"/>
      <c r="C112" s="37">
        <f>IF(ISNA(VLOOKUP(C$7&amp;C$5&amp;C$6,ques17_18_20!$A$1:$BI$720,16,FALSE)),0,VLOOKUP(C$7&amp;C$5&amp;C$6,ques17_18_20!$A$1:$BI$720,16,FALSE))</f>
        <v>3.9108910891089108</v>
      </c>
      <c r="D112" s="29"/>
      <c r="E112" s="38">
        <f>IF(ISNA(VLOOKUP(C$7&amp;C$5&amp;C$6,ques17_18_20!$A$1:$BI$720,17,FALSE)),0,VLOOKUP(C$7&amp;C$5&amp;C$6,ques17_18_20!$A$1:$BI$720,17,FALSE))</f>
        <v>101</v>
      </c>
      <c r="F112" s="29"/>
      <c r="G112" s="37">
        <f>IF(ISNA(VLOOKUP(G$7&amp;G$5&amp;G$6,ques17_18_20!$A$1:$BI$720,16,FALSE)),0,VLOOKUP(G$7&amp;G$5&amp;G$6,ques17_18_20!$A$1:$BI$720,16,FALSE))</f>
        <v>4.0606060606060606</v>
      </c>
      <c r="H112" s="29"/>
      <c r="I112" s="38">
        <f>IF(ISNA(VLOOKUP(G$7&amp;G$5&amp;G$6,ques17_18_20!$A$1:$BI$720,17,FALSE)),0,VLOOKUP(G$7&amp;G$5&amp;G$6,ques17_18_20!$A$1:$BI$720,17,FALSE))</f>
        <v>99</v>
      </c>
      <c r="J112" s="29"/>
      <c r="K112" s="37">
        <f>IF(ISNA(VLOOKUP(K$7&amp;K$5&amp;K$6,ques17_18_20!$A$1:$BI$720,16,FALSE)),0,VLOOKUP(K$7&amp;K$5&amp;K$6,ques17_18_20!$A$1:$BI$720,16,FALSE))</f>
        <v>4.2989583333333332</v>
      </c>
      <c r="L112" s="29"/>
      <c r="M112" s="38">
        <f>IF(ISNA(VLOOKUP(K$7&amp;K$5&amp;K$6,ques17_18_20!$A$1:$BI$720,17,FALSE)),0,VLOOKUP(K$7&amp;K$5&amp;K$6,ques17_18_20!$A$1:$BI$720,17,FALSE))</f>
        <v>960</v>
      </c>
      <c r="N112" s="29"/>
      <c r="O112" s="37">
        <f>IF(ISNA(VLOOKUP(O$7&amp;O$5&amp;O$6,ques17_18_20!$A$1:$BI$720,16,FALSE)),0,VLOOKUP(O$7&amp;O$5&amp;O$6,ques17_18_20!$A$1:$BI$720,16,FALSE))</f>
        <v>4.4848484848484844</v>
      </c>
      <c r="P112" s="29"/>
      <c r="Q112" s="38">
        <f>IF(ISNA(VLOOKUP(O$7&amp;O$5&amp;O$6,ques17_18_20!$A$1:$BI$720,17,FALSE)),0,VLOOKUP(O$7&amp;O$5&amp;O$6,ques17_18_20!$A$1:$BI$720,17,FALSE))</f>
        <v>1155</v>
      </c>
      <c r="R112" s="6"/>
    </row>
    <row r="113" spans="1:18" x14ac:dyDescent="0.25">
      <c r="A113" s="36"/>
      <c r="B113" s="29"/>
      <c r="C113" s="37"/>
      <c r="D113" s="29"/>
      <c r="E113" s="38"/>
      <c r="F113" s="29"/>
      <c r="G113" s="37"/>
      <c r="H113" s="29"/>
      <c r="I113" s="38"/>
      <c r="J113" s="29"/>
      <c r="K113" s="37"/>
      <c r="L113" s="29"/>
      <c r="M113" s="38"/>
      <c r="N113" s="29"/>
      <c r="O113" s="37"/>
      <c r="P113" s="29"/>
      <c r="Q113" s="38"/>
      <c r="R113" s="6"/>
    </row>
    <row r="114" spans="1:18" x14ac:dyDescent="0.25">
      <c r="A114" s="27" t="s">
        <v>437</v>
      </c>
      <c r="B114" s="29"/>
      <c r="C114" s="37"/>
      <c r="D114" s="29"/>
      <c r="E114" s="38"/>
      <c r="F114" s="29"/>
      <c r="G114" s="37"/>
      <c r="H114" s="29"/>
      <c r="I114" s="38"/>
      <c r="J114" s="29"/>
      <c r="K114" s="37"/>
      <c r="L114" s="29"/>
      <c r="M114" s="38"/>
      <c r="N114" s="29"/>
      <c r="O114" s="37"/>
      <c r="P114" s="29"/>
      <c r="Q114" s="38"/>
      <c r="R114" s="6"/>
    </row>
    <row r="115" spans="1:18" x14ac:dyDescent="0.25">
      <c r="A115" s="39" t="s">
        <v>345</v>
      </c>
      <c r="B115" s="29"/>
      <c r="C115" s="37"/>
      <c r="D115" s="29"/>
      <c r="E115" s="38"/>
      <c r="F115" s="29"/>
      <c r="G115" s="37"/>
      <c r="H115" s="29"/>
      <c r="I115" s="38"/>
      <c r="J115" s="29"/>
      <c r="K115" s="37"/>
      <c r="L115" s="29"/>
      <c r="M115" s="38"/>
      <c r="N115" s="29"/>
      <c r="O115" s="37"/>
      <c r="P115" s="29"/>
      <c r="Q115" s="38"/>
      <c r="R115" s="6"/>
    </row>
    <row r="116" spans="1:18" x14ac:dyDescent="0.25">
      <c r="A116" s="42" t="s">
        <v>438</v>
      </c>
      <c r="B116" s="29"/>
      <c r="C116" s="37">
        <f>IF(ISNA(VLOOKUP(C$7&amp;C$5&amp;C$6,ques17_18_20!$A$1:$BI$720,18,FALSE)),0,VLOOKUP(C$7&amp;C$5&amp;C$6,ques17_18_20!$A$1:$BI$720,18,FALSE))</f>
        <v>5.4059405940594063</v>
      </c>
      <c r="D116" s="29"/>
      <c r="E116" s="38">
        <f>IF(ISNA(VLOOKUP(C$7&amp;C$5&amp;C$6,ques17_18_20!$A$1:$BI$720,19,FALSE)),0,VLOOKUP(C$7&amp;C$5&amp;C$6,ques17_18_20!$A$1:$BI$720,19,FALSE))</f>
        <v>101</v>
      </c>
      <c r="F116" s="29"/>
      <c r="G116" s="37">
        <f>IF(ISNA(VLOOKUP(G$7&amp;G$5&amp;G$6,ques17_18_20!$A$1:$BI$720,18,FALSE)),0,VLOOKUP(G$7&amp;G$5&amp;G$6,ques17_18_20!$A$1:$BI$720,18,FALSE))</f>
        <v>5.3367346938775508</v>
      </c>
      <c r="H116" s="29"/>
      <c r="I116" s="38">
        <f>IF(ISNA(VLOOKUP(G$7&amp;G$5&amp;G$6,ques17_18_20!$A$1:$BI$720,19,FALSE)),0,VLOOKUP(G$7&amp;G$5&amp;G$6,ques17_18_20!$A$1:$BI$720,19,FALSE))</f>
        <v>98</v>
      </c>
      <c r="J116" s="29"/>
      <c r="K116" s="37">
        <f>IF(ISNA(VLOOKUP(K$7&amp;K$5&amp;K$6,ques17_18_20!$A$1:$BI$720,18,FALSE)),0,VLOOKUP(K$7&amp;K$5&amp;K$6,ques17_18_20!$A$1:$BI$720,18,FALSE))</f>
        <v>5.4418125643666322</v>
      </c>
      <c r="L116" s="29"/>
      <c r="M116" s="38">
        <f>IF(ISNA(VLOOKUP(K$7&amp;K$5&amp;K$6,ques17_18_20!$A$1:$BI$720,19,FALSE)),0,VLOOKUP(K$7&amp;K$5&amp;K$6,ques17_18_20!$A$1:$BI$720,19,FALSE))</f>
        <v>971</v>
      </c>
      <c r="N116" s="29"/>
      <c r="O116" s="37">
        <f>IF(ISNA(VLOOKUP(O$7&amp;O$5&amp;O$6,ques17_18_20!$A$1:$BI$720,18,FALSE)),0,VLOOKUP(O$7&amp;O$5&amp;O$6,ques17_18_20!$A$1:$BI$720,18,FALSE))</f>
        <v>5.5132365499573011</v>
      </c>
      <c r="P116" s="29"/>
      <c r="Q116" s="38">
        <f>IF(ISNA(VLOOKUP(O$7&amp;O$5&amp;O$6,ques17_18_20!$A$1:$BI$720,19,FALSE)),0,VLOOKUP(O$7&amp;O$5&amp;O$6,ques17_18_20!$A$1:$BI$720,19,FALSE))</f>
        <v>1171</v>
      </c>
      <c r="R116" s="6"/>
    </row>
    <row r="117" spans="1:18" x14ac:dyDescent="0.25">
      <c r="A117" s="42" t="s">
        <v>439</v>
      </c>
      <c r="B117" s="29"/>
      <c r="C117" s="37">
        <f>IF(ISNA(VLOOKUP(C$7&amp;C$5&amp;C$6,ques17_18_20!$A$1:$BI$720,20,FALSE)),0,VLOOKUP(C$7&amp;C$5&amp;C$6,ques17_18_20!$A$1:$BI$720,20,FALSE))</f>
        <v>4.4752475247524757</v>
      </c>
      <c r="D117" s="29"/>
      <c r="E117" s="38">
        <f>IF(ISNA(VLOOKUP(C$7&amp;C$5&amp;C$6,ques17_18_20!$A$1:$BI$720,21,FALSE)),0,VLOOKUP(C$7&amp;C$5&amp;C$6,ques17_18_20!$A$1:$BI$720,21,FALSE))</f>
        <v>101</v>
      </c>
      <c r="F117" s="29"/>
      <c r="G117" s="37">
        <f>IF(ISNA(VLOOKUP(G$7&amp;G$5&amp;G$6,ques17_18_20!$A$1:$BI$720,20,FALSE)),0,VLOOKUP(G$7&amp;G$5&amp;G$6,ques17_18_20!$A$1:$BI$720,20,FALSE))</f>
        <v>4.5463917525773194</v>
      </c>
      <c r="H117" s="29"/>
      <c r="I117" s="38">
        <f>IF(ISNA(VLOOKUP(G$7&amp;G$5&amp;G$6,ques17_18_20!$A$1:$BI$720,21,FALSE)),0,VLOOKUP(G$7&amp;G$5&amp;G$6,ques17_18_20!$A$1:$BI$720,21,FALSE))</f>
        <v>97</v>
      </c>
      <c r="J117" s="29"/>
      <c r="K117" s="37">
        <f>IF(ISNA(VLOOKUP(K$7&amp;K$5&amp;K$6,ques17_18_20!$A$1:$BI$720,20,FALSE)),0,VLOOKUP(K$7&amp;K$5&amp;K$6,ques17_18_20!$A$1:$BI$720,20,FALSE))</f>
        <v>4.6415289256198351</v>
      </c>
      <c r="L117" s="29"/>
      <c r="M117" s="38">
        <f>IF(ISNA(VLOOKUP(K$7&amp;K$5&amp;K$6,ques17_18_20!$A$1:$BI$720,21,FALSE)),0,VLOOKUP(K$7&amp;K$5&amp;K$6,ques17_18_20!$A$1:$BI$720,21,FALSE))</f>
        <v>968</v>
      </c>
      <c r="N117" s="29"/>
      <c r="O117" s="37">
        <f>IF(ISNA(VLOOKUP(O$7&amp;O$5&amp;O$6,ques17_18_20!$A$1:$BI$720,20,FALSE)),0,VLOOKUP(O$7&amp;O$5&amp;O$6,ques17_18_20!$A$1:$BI$720,20,FALSE))</f>
        <v>4.7965665236051498</v>
      </c>
      <c r="P117" s="29"/>
      <c r="Q117" s="38">
        <f>IF(ISNA(VLOOKUP(O$7&amp;O$5&amp;O$6,ques17_18_20!$A$1:$BI$720,21,FALSE)),0,VLOOKUP(O$7&amp;O$5&amp;O$6,ques17_18_20!$A$1:$BI$720,21,FALSE))</f>
        <v>1165</v>
      </c>
      <c r="R117" s="6"/>
    </row>
    <row r="118" spans="1:18" x14ac:dyDescent="0.25">
      <c r="A118" s="42" t="s">
        <v>440</v>
      </c>
      <c r="B118" s="29"/>
      <c r="C118" s="37">
        <f>IF(ISNA(VLOOKUP(C$7&amp;C$5&amp;C$6,ques17_18_20!$A$1:$BI$720,22,FALSE)),0,VLOOKUP(C$7&amp;C$5&amp;C$6,ques17_18_20!$A$1:$BI$720,22,FALSE))</f>
        <v>4.1212121212121211</v>
      </c>
      <c r="D118" s="29"/>
      <c r="E118" s="38">
        <f>IF(ISNA(VLOOKUP(C$7&amp;C$5&amp;C$6,ques17_18_20!$A$1:$BI$720,23,FALSE)),0,VLOOKUP(C$7&amp;C$5&amp;C$6,ques17_18_20!$A$1:$BI$720,23,FALSE))</f>
        <v>99</v>
      </c>
      <c r="F118" s="29"/>
      <c r="G118" s="37">
        <f>IF(ISNA(VLOOKUP(G$7&amp;G$5&amp;G$6,ques17_18_20!$A$1:$BI$720,22,FALSE)),0,VLOOKUP(G$7&amp;G$5&amp;G$6,ques17_18_20!$A$1:$BI$720,22,FALSE))</f>
        <v>4.1326530612244898</v>
      </c>
      <c r="H118" s="29"/>
      <c r="I118" s="38">
        <f>IF(ISNA(VLOOKUP(G$7&amp;G$5&amp;G$6,ques17_18_20!$A$1:$BI$720,23,FALSE)),0,VLOOKUP(G$7&amp;G$5&amp;G$6,ques17_18_20!$A$1:$BI$720,23,FALSE))</f>
        <v>98</v>
      </c>
      <c r="J118" s="29"/>
      <c r="K118" s="37">
        <f>IF(ISNA(VLOOKUP(K$7&amp;K$5&amp;K$6,ques17_18_20!$A$1:$BI$720,22,FALSE)),0,VLOOKUP(K$7&amp;K$5&amp;K$6,ques17_18_20!$A$1:$BI$720,22,FALSE))</f>
        <v>4.3908996897621506</v>
      </c>
      <c r="L118" s="29"/>
      <c r="M118" s="38">
        <f>IF(ISNA(VLOOKUP(K$7&amp;K$5&amp;K$6,ques17_18_20!$A$1:$BI$720,23,FALSE)),0,VLOOKUP(K$7&amp;K$5&amp;K$6,ques17_18_20!$A$1:$BI$720,23,FALSE))</f>
        <v>967</v>
      </c>
      <c r="N118" s="29"/>
      <c r="O118" s="37">
        <f>IF(ISNA(VLOOKUP(O$7&amp;O$5&amp;O$6,ques17_18_20!$A$1:$BI$720,22,FALSE)),0,VLOOKUP(O$7&amp;O$5&amp;O$6,ques17_18_20!$A$1:$BI$720,22,FALSE))</f>
        <v>4.5523156089193826</v>
      </c>
      <c r="P118" s="29"/>
      <c r="Q118" s="38">
        <f>IF(ISNA(VLOOKUP(O$7&amp;O$5&amp;O$6,ques17_18_20!$A$1:$BI$720,23,FALSE)),0,VLOOKUP(O$7&amp;O$5&amp;O$6,ques17_18_20!$A$1:$BI$720,23,FALSE))</f>
        <v>1166</v>
      </c>
      <c r="R118" s="6"/>
    </row>
    <row r="119" spans="1:18" x14ac:dyDescent="0.25">
      <c r="A119" s="42" t="s">
        <v>441</v>
      </c>
      <c r="B119" s="29"/>
      <c r="C119" s="37">
        <f>IF(ISNA(VLOOKUP(C$7&amp;C$5&amp;C$6,ques17_18_20!$A$1:$BI$720,24,FALSE)),0,VLOOKUP(C$7&amp;C$5&amp;C$6,ques17_18_20!$A$1:$BI$720,24,FALSE))</f>
        <v>4.0999999999999996</v>
      </c>
      <c r="D119" s="29"/>
      <c r="E119" s="38">
        <f>IF(ISNA(VLOOKUP(C$7&amp;C$5&amp;C$6,ques17_18_20!$A$1:$BI$720,25,FALSE)),0,VLOOKUP(C$7&amp;C$5&amp;C$6,ques17_18_20!$A$1:$BI$720,25,FALSE))</f>
        <v>100</v>
      </c>
      <c r="F119" s="29"/>
      <c r="G119" s="37">
        <f>IF(ISNA(VLOOKUP(G$7&amp;G$5&amp;G$6,ques17_18_20!$A$1:$BI$720,24,FALSE)),0,VLOOKUP(G$7&amp;G$5&amp;G$6,ques17_18_20!$A$1:$BI$720,24,FALSE))</f>
        <v>3.9793814432989691</v>
      </c>
      <c r="H119" s="29"/>
      <c r="I119" s="38">
        <f>IF(ISNA(VLOOKUP(G$7&amp;G$5&amp;G$6,ques17_18_20!$A$1:$BI$720,25,FALSE)),0,VLOOKUP(G$7&amp;G$5&amp;G$6,ques17_18_20!$A$1:$BI$720,25,FALSE))</f>
        <v>97</v>
      </c>
      <c r="J119" s="29"/>
      <c r="K119" s="37">
        <f>IF(ISNA(VLOOKUP(K$7&amp;K$5&amp;K$6,ques17_18_20!$A$1:$BI$720,24,FALSE)),0,VLOOKUP(K$7&amp;K$5&amp;K$6,ques17_18_20!$A$1:$BI$720,24,FALSE))</f>
        <v>4.3312629399585925</v>
      </c>
      <c r="L119" s="29"/>
      <c r="M119" s="38">
        <f>IF(ISNA(VLOOKUP(K$7&amp;K$5&amp;K$6,ques17_18_20!$A$1:$BI$720,25,FALSE)),0,VLOOKUP(K$7&amp;K$5&amp;K$6,ques17_18_20!$A$1:$BI$720,25,FALSE))</f>
        <v>966</v>
      </c>
      <c r="N119" s="29"/>
      <c r="O119" s="37">
        <f>IF(ISNA(VLOOKUP(O$7&amp;O$5&amp;O$6,ques17_18_20!$A$1:$BI$720,24,FALSE)),0,VLOOKUP(O$7&amp;O$5&amp;O$6,ques17_18_20!$A$1:$BI$720,24,FALSE))</f>
        <v>4.5266781411359727</v>
      </c>
      <c r="P119" s="29"/>
      <c r="Q119" s="38">
        <f>IF(ISNA(VLOOKUP(O$7&amp;O$5&amp;O$6,ques17_18_20!$A$1:$BI$720,25,FALSE)),0,VLOOKUP(O$7&amp;O$5&amp;O$6,ques17_18_20!$A$1:$BI$720,25,FALSE))</f>
        <v>1162</v>
      </c>
      <c r="R119" s="6"/>
    </row>
    <row r="120" spans="1:18" x14ac:dyDescent="0.25">
      <c r="A120" s="36"/>
      <c r="B120" s="29"/>
      <c r="C120" s="37"/>
      <c r="D120" s="29"/>
      <c r="E120" s="38"/>
      <c r="F120" s="29"/>
      <c r="G120" s="37"/>
      <c r="H120" s="29"/>
      <c r="I120" s="38"/>
      <c r="J120" s="29"/>
      <c r="K120" s="37"/>
      <c r="L120" s="29"/>
      <c r="M120" s="38"/>
      <c r="N120" s="29"/>
      <c r="O120" s="37"/>
      <c r="P120" s="29"/>
      <c r="Q120" s="38"/>
      <c r="R120" s="6"/>
    </row>
    <row r="121" spans="1:18" x14ac:dyDescent="0.25">
      <c r="A121" s="27" t="s">
        <v>447</v>
      </c>
      <c r="B121" s="29"/>
      <c r="C121" s="37"/>
      <c r="D121" s="29"/>
      <c r="E121" s="38"/>
      <c r="F121" s="29"/>
      <c r="G121" s="37"/>
      <c r="H121" s="29"/>
      <c r="I121" s="38"/>
      <c r="J121" s="29"/>
      <c r="K121" s="37"/>
      <c r="L121" s="29"/>
      <c r="M121" s="38"/>
      <c r="N121" s="29"/>
      <c r="O121" s="37"/>
      <c r="P121" s="29"/>
      <c r="Q121" s="38"/>
      <c r="R121" s="6"/>
    </row>
    <row r="122" spans="1:18" x14ac:dyDescent="0.25">
      <c r="A122" s="39" t="s">
        <v>418</v>
      </c>
      <c r="B122" s="29"/>
      <c r="C122" s="37"/>
      <c r="D122" s="29"/>
      <c r="E122" s="38"/>
      <c r="F122" s="29"/>
      <c r="G122" s="37"/>
      <c r="H122" s="29"/>
      <c r="I122" s="38"/>
      <c r="J122" s="29"/>
      <c r="K122" s="37"/>
      <c r="L122" s="29"/>
      <c r="M122" s="38"/>
      <c r="N122" s="29"/>
      <c r="O122" s="37"/>
      <c r="P122" s="29"/>
      <c r="Q122" s="38"/>
      <c r="R122" s="6"/>
    </row>
    <row r="123" spans="1:18" x14ac:dyDescent="0.25">
      <c r="A123" s="39" t="s">
        <v>485</v>
      </c>
      <c r="B123" s="29"/>
      <c r="C123" s="37"/>
      <c r="D123" s="29"/>
      <c r="E123" s="38"/>
      <c r="F123" s="29"/>
      <c r="G123" s="37"/>
      <c r="H123" s="29"/>
      <c r="I123" s="38"/>
      <c r="J123" s="29"/>
      <c r="K123" s="37"/>
      <c r="L123" s="29"/>
      <c r="M123" s="38"/>
      <c r="N123" s="29"/>
      <c r="O123" s="37"/>
      <c r="P123" s="29"/>
      <c r="Q123" s="38"/>
      <c r="R123" s="6"/>
    </row>
    <row r="124" spans="1:18" x14ac:dyDescent="0.25">
      <c r="A124" s="42" t="s">
        <v>442</v>
      </c>
      <c r="B124" s="29"/>
      <c r="C124" s="37">
        <f>IF(ISNA(VLOOKUP(C$7&amp;C$5&amp;C$6,ques16_19!$A$1:$AU$720,32,FALSE)),0,VLOOKUP(C$7&amp;C$5&amp;C$6,ques16_19!$A$1:$AU$720,32,FALSE))</f>
        <v>0.88888888888888884</v>
      </c>
      <c r="D124" s="29"/>
      <c r="E124" s="38">
        <f>IF(ISNA(VLOOKUP(C$7&amp;C$5&amp;C$6,ques16_19!$A$1:$AU$720,33,FALSE)),0,VLOOKUP(C$7&amp;C$5&amp;C$6,ques16_19!$A$1:$AU$720,33,FALSE))</f>
        <v>72</v>
      </c>
      <c r="F124" s="29"/>
      <c r="G124" s="37">
        <f>IF(ISNA(VLOOKUP(G$7&amp;G$5&amp;G$6,ques16_19!$A$1:$AU$720,32,FALSE)),0,VLOOKUP(G$7&amp;G$5&amp;G$6,ques16_19!$A$1:$AU$720,32,FALSE))</f>
        <v>0.91919191919191923</v>
      </c>
      <c r="H124" s="29"/>
      <c r="I124" s="38">
        <f>IF(ISNA(VLOOKUP(G$7&amp;G$5&amp;G$6,ques16_19!$A$1:$AU$720,33,FALSE)),0,VLOOKUP(G$7&amp;G$5&amp;G$6,ques16_19!$A$1:$AU$720,33,FALSE))</f>
        <v>99</v>
      </c>
      <c r="J124" s="29"/>
      <c r="K124" s="37">
        <f>IF(ISNA(VLOOKUP(K$7&amp;K$5&amp;K$6,ques16_19!$A$1:$AU$720,32,FALSE)),0,VLOOKUP(K$7&amp;K$5&amp;K$6,ques16_19!$A$1:$AU$720,32,FALSE))</f>
        <v>0.90697674418604646</v>
      </c>
      <c r="L124" s="29"/>
      <c r="M124" s="38">
        <f>IF(ISNA(VLOOKUP(K$7&amp;K$5&amp;K$6,ques16_19!$A$1:$AU$720,33,FALSE)),0,VLOOKUP(K$7&amp;K$5&amp;K$6,ques16_19!$A$1:$AU$720,33,FALSE))</f>
        <v>860</v>
      </c>
      <c r="N124" s="29"/>
      <c r="O124" s="37">
        <f>IF(ISNA(VLOOKUP(O$7&amp;O$5&amp;O$6,ques16_19!$A$1:$AU$720,32,FALSE)),0,VLOOKUP(O$7&amp;O$5&amp;O$6,ques16_19!$A$1:$AU$720,32,FALSE))</f>
        <v>0.93893893893893898</v>
      </c>
      <c r="P124" s="29"/>
      <c r="Q124" s="38">
        <f>IF(ISNA(VLOOKUP(O$7&amp;O$5&amp;O$6,ques16_19!$A$1:$AU$720,33,FALSE)),0,VLOOKUP(O$7&amp;O$5&amp;O$6,ques16_19!$A$1:$AU$720,33,FALSE))</f>
        <v>999</v>
      </c>
      <c r="R124" s="6"/>
    </row>
    <row r="125" spans="1:18" x14ac:dyDescent="0.25">
      <c r="A125" s="42" t="s">
        <v>443</v>
      </c>
      <c r="B125" s="29"/>
      <c r="C125" s="37">
        <f>IF(ISNA(VLOOKUP(C$7&amp;C$5&amp;C$6,ques16_19!$A$1:$AU$720,34,FALSE)),0,VLOOKUP(C$7&amp;C$5&amp;C$6,ques16_19!$A$1:$AU$720,34,FALSE))</f>
        <v>0.93055555555555558</v>
      </c>
      <c r="D125" s="29"/>
      <c r="E125" s="38">
        <f>IF(ISNA(VLOOKUP(C$7&amp;C$5&amp;C$6,ques16_19!$A$1:$AU$720,35,FALSE)),0,VLOOKUP(C$7&amp;C$5&amp;C$6,ques16_19!$A$1:$AU$720,35,FALSE))</f>
        <v>72</v>
      </c>
      <c r="F125" s="29"/>
      <c r="G125" s="37">
        <f>IF(ISNA(VLOOKUP(G$7&amp;G$5&amp;G$6,ques16_19!$A$1:$AU$720,34,FALSE)),0,VLOOKUP(G$7&amp;G$5&amp;G$6,ques16_19!$A$1:$AU$720,34,FALSE))</f>
        <v>0.93939393939393945</v>
      </c>
      <c r="H125" s="29"/>
      <c r="I125" s="38">
        <f>IF(ISNA(VLOOKUP(G$7&amp;G$5&amp;G$6,ques16_19!$A$1:$AU$720,35,FALSE)),0,VLOOKUP(G$7&amp;G$5&amp;G$6,ques16_19!$A$1:$AU$720,35,FALSE))</f>
        <v>99</v>
      </c>
      <c r="J125" s="29"/>
      <c r="K125" s="37">
        <f>IF(ISNA(VLOOKUP(K$7&amp;K$5&amp;K$6,ques16_19!$A$1:$AU$720,34,FALSE)),0,VLOOKUP(K$7&amp;K$5&amp;K$6,ques16_19!$A$1:$AU$720,34,FALSE))</f>
        <v>0.93960511033681771</v>
      </c>
      <c r="L125" s="29"/>
      <c r="M125" s="38">
        <f>IF(ISNA(VLOOKUP(K$7&amp;K$5&amp;K$6,ques16_19!$A$1:$AU$720,35,FALSE)),0,VLOOKUP(K$7&amp;K$5&amp;K$6,ques16_19!$A$1:$AU$720,35,FALSE))</f>
        <v>861</v>
      </c>
      <c r="N125" s="29"/>
      <c r="O125" s="37">
        <f>IF(ISNA(VLOOKUP(O$7&amp;O$5&amp;O$6,ques16_19!$A$1:$AU$720,34,FALSE)),0,VLOOKUP(O$7&amp;O$5&amp;O$6,ques16_19!$A$1:$AU$720,34,FALSE))</f>
        <v>0.93493493493493496</v>
      </c>
      <c r="P125" s="29"/>
      <c r="Q125" s="38">
        <f>IF(ISNA(VLOOKUP(O$7&amp;O$5&amp;O$6,ques16_19!$A$1:$AU$720,35,FALSE)),0,VLOOKUP(O$7&amp;O$5&amp;O$6,ques16_19!$A$1:$AU$720,35,FALSE))</f>
        <v>999</v>
      </c>
      <c r="R125" s="6"/>
    </row>
    <row r="126" spans="1:18" x14ac:dyDescent="0.25">
      <c r="A126" s="42" t="s">
        <v>444</v>
      </c>
      <c r="B126" s="29"/>
      <c r="C126" s="37">
        <f>IF(ISNA(VLOOKUP(C$7&amp;C$5&amp;C$6,ques16_19!$A$1:$AU$720,36,FALSE)),0,VLOOKUP(C$7&amp;C$5&amp;C$6,ques16_19!$A$1:$AU$720,36,FALSE))</f>
        <v>0.90277777777777779</v>
      </c>
      <c r="D126" s="29"/>
      <c r="E126" s="38">
        <f>IF(ISNA(VLOOKUP(C$7&amp;C$5&amp;C$6,ques16_19!$A$1:$AU$720,37,FALSE)),0,VLOOKUP(C$7&amp;C$5&amp;C$6,ques16_19!$A$1:$AU$720,37,FALSE))</f>
        <v>72</v>
      </c>
      <c r="F126" s="29"/>
      <c r="G126" s="37">
        <f>IF(ISNA(VLOOKUP(G$7&amp;G$5&amp;G$6,ques16_19!$A$1:$AU$720,36,FALSE)),0,VLOOKUP(G$7&amp;G$5&amp;G$6,ques16_19!$A$1:$AU$720,36,FALSE))</f>
        <v>0.87878787878787878</v>
      </c>
      <c r="H126" s="29"/>
      <c r="I126" s="38">
        <f>IF(ISNA(VLOOKUP(G$7&amp;G$5&amp;G$6,ques16_19!$A$1:$AU$720,37,FALSE)),0,VLOOKUP(G$7&amp;G$5&amp;G$6,ques16_19!$A$1:$AU$720,37,FALSE))</f>
        <v>99</v>
      </c>
      <c r="J126" s="29"/>
      <c r="K126" s="37">
        <f>IF(ISNA(VLOOKUP(K$7&amp;K$5&amp;K$6,ques16_19!$A$1:$AU$720,36,FALSE)),0,VLOOKUP(K$7&amp;K$5&amp;K$6,ques16_19!$A$1:$AU$720,36,FALSE))</f>
        <v>0.88692579505300351</v>
      </c>
      <c r="L126" s="29"/>
      <c r="M126" s="38">
        <f>IF(ISNA(VLOOKUP(K$7&amp;K$5&amp;K$6,ques16_19!$A$1:$AU$720,37,FALSE)),0,VLOOKUP(K$7&amp;K$5&amp;K$6,ques16_19!$A$1:$AU$720,37,FALSE))</f>
        <v>849</v>
      </c>
      <c r="N126" s="29"/>
      <c r="O126" s="37">
        <f>IF(ISNA(VLOOKUP(O$7&amp;O$5&amp;O$6,ques16_19!$A$1:$AU$720,36,FALSE)),0,VLOOKUP(O$7&amp;O$5&amp;O$6,ques16_19!$A$1:$AU$720,36,FALSE))</f>
        <v>0.9118236472945892</v>
      </c>
      <c r="P126" s="29"/>
      <c r="Q126" s="38">
        <f>IF(ISNA(VLOOKUP(O$7&amp;O$5&amp;O$6,ques16_19!$A$1:$AU$720,37,FALSE)),0,VLOOKUP(O$7&amp;O$5&amp;O$6,ques16_19!$A$1:$AU$720,37,FALSE))</f>
        <v>998</v>
      </c>
      <c r="R126" s="6"/>
    </row>
    <row r="127" spans="1:18" x14ac:dyDescent="0.25">
      <c r="A127" s="42" t="s">
        <v>445</v>
      </c>
      <c r="B127" s="29"/>
      <c r="C127" s="37">
        <f>IF(ISNA(VLOOKUP(C$7&amp;C$5&amp;C$6,ques16_19!$A$1:$AU$720,38,FALSE)),0,VLOOKUP(C$7&amp;C$5&amp;C$6,ques16_19!$A$1:$AU$720,38,FALSE))</f>
        <v>0.971830985915493</v>
      </c>
      <c r="D127" s="29"/>
      <c r="E127" s="38">
        <f>IF(ISNA(VLOOKUP(C$7&amp;C$5&amp;C$6,ques16_19!$A$1:$AU$720,39,FALSE)),0,VLOOKUP(C$7&amp;C$5&amp;C$6,ques16_19!$A$1:$AU$720,39,FALSE))</f>
        <v>71</v>
      </c>
      <c r="F127" s="29"/>
      <c r="G127" s="37">
        <f>IF(ISNA(VLOOKUP(G$7&amp;G$5&amp;G$6,ques16_19!$A$1:$AU$720,38,FALSE)),0,VLOOKUP(G$7&amp;G$5&amp;G$6,ques16_19!$A$1:$AU$720,38,FALSE))</f>
        <v>0.93939393939393945</v>
      </c>
      <c r="H127" s="29"/>
      <c r="I127" s="38">
        <f>IF(ISNA(VLOOKUP(G$7&amp;G$5&amp;G$6,ques16_19!$A$1:$AU$720,39,FALSE)),0,VLOOKUP(G$7&amp;G$5&amp;G$6,ques16_19!$A$1:$AU$720,39,FALSE))</f>
        <v>99</v>
      </c>
      <c r="J127" s="29"/>
      <c r="K127" s="37">
        <f>IF(ISNA(VLOOKUP(K$7&amp;K$5&amp;K$6,ques16_19!$A$1:$AU$720,38,FALSE)),0,VLOOKUP(K$7&amp;K$5&amp;K$6,ques16_19!$A$1:$AU$720,38,FALSE))</f>
        <v>0.9630642954856361</v>
      </c>
      <c r="L127" s="29"/>
      <c r="M127" s="38">
        <f>IF(ISNA(VLOOKUP(K$7&amp;K$5&amp;K$6,ques16_19!$A$1:$AU$720,39,FALSE)),0,VLOOKUP(K$7&amp;K$5&amp;K$6,ques16_19!$A$1:$AU$720,39,FALSE))</f>
        <v>731</v>
      </c>
      <c r="N127" s="29"/>
      <c r="O127" s="37">
        <f>IF(ISNA(VLOOKUP(O$7&amp;O$5&amp;O$6,ques16_19!$A$1:$AU$720,38,FALSE)),0,VLOOKUP(O$7&amp;O$5&amp;O$6,ques16_19!$A$1:$AU$720,38,FALSE))</f>
        <v>0.96247464503042601</v>
      </c>
      <c r="P127" s="29"/>
      <c r="Q127" s="38">
        <f>IF(ISNA(VLOOKUP(O$7&amp;O$5&amp;O$6,ques16_19!$A$1:$AU$720,39,FALSE)),0,VLOOKUP(O$7&amp;O$5&amp;O$6,ques16_19!$A$1:$AU$720,39,FALSE))</f>
        <v>986</v>
      </c>
      <c r="R127" s="6"/>
    </row>
    <row r="128" spans="1:18" x14ac:dyDescent="0.25">
      <c r="A128" s="36"/>
      <c r="B128" s="29"/>
      <c r="C128" s="37"/>
      <c r="D128" s="29"/>
      <c r="E128" s="38"/>
      <c r="F128" s="29"/>
      <c r="G128" s="37"/>
      <c r="H128" s="29"/>
      <c r="I128" s="38"/>
      <c r="J128" s="29"/>
      <c r="K128" s="37"/>
      <c r="L128" s="29"/>
      <c r="M128" s="38"/>
      <c r="N128" s="29"/>
      <c r="O128" s="37"/>
      <c r="P128" s="29"/>
      <c r="Q128" s="38"/>
      <c r="R128" s="6"/>
    </row>
    <row r="129" spans="1:18" x14ac:dyDescent="0.25">
      <c r="A129" s="27" t="s">
        <v>446</v>
      </c>
      <c r="B129" s="29"/>
      <c r="C129" s="37"/>
      <c r="D129" s="29"/>
      <c r="E129" s="38"/>
      <c r="F129" s="29"/>
      <c r="G129" s="37"/>
      <c r="H129" s="29"/>
      <c r="I129" s="38"/>
      <c r="J129" s="29"/>
      <c r="K129" s="37"/>
      <c r="L129" s="29"/>
      <c r="M129" s="38"/>
      <c r="N129" s="29"/>
      <c r="O129" s="37"/>
      <c r="P129" s="29"/>
      <c r="Q129" s="38"/>
      <c r="R129" s="6"/>
    </row>
    <row r="130" spans="1:18" x14ac:dyDescent="0.25">
      <c r="A130" s="39" t="s">
        <v>418</v>
      </c>
      <c r="B130" s="29"/>
      <c r="C130" s="37"/>
      <c r="D130" s="29"/>
      <c r="E130" s="38"/>
      <c r="F130" s="29"/>
      <c r="G130" s="37"/>
      <c r="H130" s="29"/>
      <c r="I130" s="38"/>
      <c r="J130" s="29"/>
      <c r="K130" s="37"/>
      <c r="L130" s="29"/>
      <c r="M130" s="38"/>
      <c r="N130" s="29"/>
      <c r="O130" s="37"/>
      <c r="P130" s="29"/>
      <c r="Q130" s="38"/>
      <c r="R130" s="6"/>
    </row>
    <row r="131" spans="1:18" x14ac:dyDescent="0.25">
      <c r="A131" s="42" t="s">
        <v>448</v>
      </c>
      <c r="B131" s="29"/>
      <c r="C131" s="37">
        <f>IF(ISNA(VLOOKUP(C$7&amp;C$5&amp;C$6,ques16_19!$A$1:$AU$720,40,FALSE)),0,VLOOKUP(C$7&amp;C$5&amp;C$6,ques16_19!$A$1:$AU$720,40,FALSE))</f>
        <v>0.95</v>
      </c>
      <c r="D131" s="29"/>
      <c r="E131" s="38">
        <f>IF(ISNA(VLOOKUP(C$7&amp;C$5&amp;C$6,ques16_19!$A$1:$AU$720,41,FALSE)),0,VLOOKUP(C$7&amp;C$5&amp;C$6,ques16_19!$A$1:$AU$720,41,FALSE))</f>
        <v>100</v>
      </c>
      <c r="F131" s="29"/>
      <c r="G131" s="37">
        <f>IF(ISNA(VLOOKUP(G$7&amp;G$5&amp;G$6,ques16_19!$A$1:$AU$720,40,FALSE)),0,VLOOKUP(G$7&amp;G$5&amp;G$6,ques16_19!$A$1:$AU$720,40,FALSE))</f>
        <v>0.90816326530612246</v>
      </c>
      <c r="H131" s="29"/>
      <c r="I131" s="38">
        <f>IF(ISNA(VLOOKUP(G$7&amp;G$5&amp;G$6,ques16_19!$A$1:$AU$720,41,FALSE)),0,VLOOKUP(G$7&amp;G$5&amp;G$6,ques16_19!$A$1:$AU$720,41,FALSE))</f>
        <v>98</v>
      </c>
      <c r="J131" s="29"/>
      <c r="K131" s="37">
        <f>IF(ISNA(VLOOKUP(K$7&amp;K$5&amp;K$6,ques16_19!$A$1:$AU$720,40,FALSE)),0,VLOOKUP(K$7&amp;K$5&amp;K$6,ques16_19!$A$1:$AU$720,40,FALSE))</f>
        <v>0.92028985507246375</v>
      </c>
      <c r="L131" s="29"/>
      <c r="M131" s="38">
        <f>IF(ISNA(VLOOKUP(K$7&amp;K$5&amp;K$6,ques16_19!$A$1:$AU$720,41,FALSE)),0,VLOOKUP(K$7&amp;K$5&amp;K$6,ques16_19!$A$1:$AU$720,41,FALSE))</f>
        <v>966</v>
      </c>
      <c r="N131" s="29"/>
      <c r="O131" s="37">
        <f>IF(ISNA(VLOOKUP(O$7&amp;O$5&amp;O$6,ques16_19!$A$1:$AU$720,40,FALSE)),0,VLOOKUP(O$7&amp;O$5&amp;O$6,ques16_19!$A$1:$AU$720,40,FALSE))</f>
        <v>0.94283276450511944</v>
      </c>
      <c r="P131" s="29"/>
      <c r="Q131" s="38">
        <f>IF(ISNA(VLOOKUP(O$7&amp;O$5&amp;O$6,ques16_19!$A$1:$AU$720,41,FALSE)),0,VLOOKUP(O$7&amp;O$5&amp;O$6,ques16_19!$A$1:$AU$720,41,FALSE))</f>
        <v>1172</v>
      </c>
      <c r="R131" s="6"/>
    </row>
    <row r="132" spans="1:18" x14ac:dyDescent="0.25">
      <c r="A132" s="42" t="s">
        <v>449</v>
      </c>
      <c r="B132" s="29"/>
      <c r="C132" s="37">
        <f>IF(ISNA(VLOOKUP(C$7&amp;C$5&amp;C$6,ques16_19!$A$1:$AU$720,42,FALSE)),0,VLOOKUP(C$7&amp;C$5&amp;C$6,ques16_19!$A$1:$AU$720,42,FALSE))</f>
        <v>0.96</v>
      </c>
      <c r="D132" s="29"/>
      <c r="E132" s="38">
        <f>IF(ISNA(VLOOKUP(C$7&amp;C$5&amp;C$6,ques16_19!$A$1:$AU$720,43,FALSE)),0,VLOOKUP(C$7&amp;C$5&amp;C$6,ques16_19!$A$1:$AU$720,43,FALSE))</f>
        <v>100</v>
      </c>
      <c r="F132" s="29"/>
      <c r="G132" s="37">
        <f>IF(ISNA(VLOOKUP(G$7&amp;G$5&amp;G$6,ques16_19!$A$1:$AU$720,42,FALSE)),0,VLOOKUP(G$7&amp;G$5&amp;G$6,ques16_19!$A$1:$AU$720,42,FALSE))</f>
        <v>0.95918367346938771</v>
      </c>
      <c r="H132" s="29"/>
      <c r="I132" s="38">
        <f>IF(ISNA(VLOOKUP(G$7&amp;G$5&amp;G$6,ques16_19!$A$1:$AU$720,43,FALSE)),0,VLOOKUP(G$7&amp;G$5&amp;G$6,ques16_19!$A$1:$AU$720,43,FALSE))</f>
        <v>98</v>
      </c>
      <c r="J132" s="29"/>
      <c r="K132" s="37">
        <f>IF(ISNA(VLOOKUP(K$7&amp;K$5&amp;K$6,ques16_19!$A$1:$AU$720,42,FALSE)),0,VLOOKUP(K$7&amp;K$5&amp;K$6,ques16_19!$A$1:$AU$720,42,FALSE))</f>
        <v>0.91987513007284083</v>
      </c>
      <c r="L132" s="29"/>
      <c r="M132" s="38">
        <f>IF(ISNA(VLOOKUP(K$7&amp;K$5&amp;K$6,ques16_19!$A$1:$AU$720,43,FALSE)),0,VLOOKUP(K$7&amp;K$5&amp;K$6,ques16_19!$A$1:$AU$720,43,FALSE))</f>
        <v>961</v>
      </c>
      <c r="N132" s="29"/>
      <c r="O132" s="37">
        <f>IF(ISNA(VLOOKUP(O$7&amp;O$5&amp;O$6,ques16_19!$A$1:$AU$720,42,FALSE)),0,VLOOKUP(O$7&amp;O$5&amp;O$6,ques16_19!$A$1:$AU$720,42,FALSE))</f>
        <v>0.94601542416452444</v>
      </c>
      <c r="P132" s="29"/>
      <c r="Q132" s="38">
        <f>IF(ISNA(VLOOKUP(O$7&amp;O$5&amp;O$6,ques16_19!$A$1:$AU$720,43,FALSE)),0,VLOOKUP(O$7&amp;O$5&amp;O$6,ques16_19!$A$1:$AU$720,43,FALSE))</f>
        <v>1167</v>
      </c>
      <c r="R132" s="6"/>
    </row>
    <row r="133" spans="1:18" x14ac:dyDescent="0.25">
      <c r="A133" s="42" t="s">
        <v>450</v>
      </c>
      <c r="B133" s="29"/>
      <c r="C133" s="37">
        <f>IF(ISNA(VLOOKUP(C$7&amp;C$5&amp;C$6,ques16_19!$A$1:$AU$720,44,FALSE)),0,VLOOKUP(C$7&amp;C$5&amp;C$6,ques16_19!$A$1:$AU$720,44,FALSE))</f>
        <v>0.96</v>
      </c>
      <c r="D133" s="29"/>
      <c r="E133" s="38">
        <f>IF(ISNA(VLOOKUP(C$7&amp;C$5&amp;C$6,ques16_19!$A$1:$AU$720,45,FALSE)),0,VLOOKUP(C$7&amp;C$5&amp;C$6,ques16_19!$A$1:$AU$720,45,FALSE))</f>
        <v>100</v>
      </c>
      <c r="F133" s="29"/>
      <c r="G133" s="37">
        <f>IF(ISNA(VLOOKUP(G$7&amp;G$5&amp;G$6,ques16_19!$A$1:$AU$720,44,FALSE)),0,VLOOKUP(G$7&amp;G$5&amp;G$6,ques16_19!$A$1:$AU$720,44,FALSE))</f>
        <v>0.96969696969696972</v>
      </c>
      <c r="H133" s="29"/>
      <c r="I133" s="38">
        <f>IF(ISNA(VLOOKUP(G$7&amp;G$5&amp;G$6,ques16_19!$A$1:$AU$720,45,FALSE)),0,VLOOKUP(G$7&amp;G$5&amp;G$6,ques16_19!$A$1:$AU$720,45,FALSE))</f>
        <v>99</v>
      </c>
      <c r="J133" s="29"/>
      <c r="K133" s="37">
        <f>IF(ISNA(VLOOKUP(K$7&amp;K$5&amp;K$6,ques16_19!$A$1:$AU$720,44,FALSE)),0,VLOOKUP(K$7&amp;K$5&amp;K$6,ques16_19!$A$1:$AU$720,44,FALSE))</f>
        <v>0.96357960457856395</v>
      </c>
      <c r="L133" s="29"/>
      <c r="M133" s="38">
        <f>IF(ISNA(VLOOKUP(K$7&amp;K$5&amp;K$6,ques16_19!$A$1:$AU$720,45,FALSE)),0,VLOOKUP(K$7&amp;K$5&amp;K$6,ques16_19!$A$1:$AU$720,45,FALSE))</f>
        <v>961</v>
      </c>
      <c r="N133" s="29"/>
      <c r="O133" s="37">
        <f>IF(ISNA(VLOOKUP(O$7&amp;O$5&amp;O$6,ques16_19!$A$1:$AU$720,44,FALSE)),0,VLOOKUP(O$7&amp;O$5&amp;O$6,ques16_19!$A$1:$AU$720,44,FALSE))</f>
        <v>0.95209580838323349</v>
      </c>
      <c r="P133" s="29"/>
      <c r="Q133" s="38">
        <f>IF(ISNA(VLOOKUP(O$7&amp;O$5&amp;O$6,ques16_19!$A$1:$AU$720,45,FALSE)),0,VLOOKUP(O$7&amp;O$5&amp;O$6,ques16_19!$A$1:$AU$720,45,FALSE))</f>
        <v>1169</v>
      </c>
      <c r="R133" s="6"/>
    </row>
    <row r="134" spans="1:18" x14ac:dyDescent="0.25">
      <c r="A134" s="42" t="s">
        <v>451</v>
      </c>
      <c r="B134" s="29"/>
      <c r="C134" s="37">
        <f>IF(ISNA(VLOOKUP(C$7&amp;C$5&amp;C$6,ques16_19!$A$1:$AU$720,46,FALSE)),0,VLOOKUP(C$7&amp;C$5&amp;C$6,ques16_19!$A$1:$AU$720,46,FALSE))</f>
        <v>0.87</v>
      </c>
      <c r="D134" s="29"/>
      <c r="E134" s="38">
        <f>IF(ISNA(VLOOKUP(C$7&amp;C$5&amp;C$6,ques16_19!$A$1:$AU$720,47,FALSE)),0,VLOOKUP(C$7&amp;C$5&amp;C$6,ques16_19!$A$1:$AU$720,47,FALSE))</f>
        <v>100</v>
      </c>
      <c r="F134" s="29"/>
      <c r="G134" s="37">
        <f>IF(ISNA(VLOOKUP(G$7&amp;G$5&amp;G$6,ques16_19!$A$1:$AU$720,46,FALSE)),0,VLOOKUP(G$7&amp;G$5&amp;G$6,ques16_19!$A$1:$AU$720,46,FALSE))</f>
        <v>0.88775510204081631</v>
      </c>
      <c r="H134" s="29"/>
      <c r="I134" s="38">
        <f>IF(ISNA(VLOOKUP(G$7&amp;G$5&amp;G$6,ques16_19!$A$1:$AU$720,47,FALSE)),0,VLOOKUP(G$7&amp;G$5&amp;G$6,ques16_19!$A$1:$AU$720,47,FALSE))</f>
        <v>98</v>
      </c>
      <c r="J134" s="29"/>
      <c r="K134" s="37">
        <f>IF(ISNA(VLOOKUP(K$7&amp;K$5&amp;K$6,ques16_19!$A$1:$AU$720,46,FALSE)),0,VLOOKUP(K$7&amp;K$5&amp;K$6,ques16_19!$A$1:$AU$720,46,FALSE))</f>
        <v>0.88253638253638256</v>
      </c>
      <c r="L134" s="29"/>
      <c r="M134" s="38">
        <f>IF(ISNA(VLOOKUP(K$7&amp;K$5&amp;K$6,ques16_19!$A$1:$AU$720,47,FALSE)),0,VLOOKUP(K$7&amp;K$5&amp;K$6,ques16_19!$A$1:$AU$720,47,FALSE))</f>
        <v>962</v>
      </c>
      <c r="N134" s="29"/>
      <c r="O134" s="37">
        <f>IF(ISNA(VLOOKUP(O$7&amp;O$5&amp;O$6,ques16_19!$A$1:$AU$720,46,FALSE)),0,VLOOKUP(O$7&amp;O$5&amp;O$6,ques16_19!$A$1:$AU$720,46,FALSE))</f>
        <v>0.89604810996563578</v>
      </c>
      <c r="P134" s="29"/>
      <c r="Q134" s="38">
        <f>IF(ISNA(VLOOKUP(O$7&amp;O$5&amp;O$6,ques16_19!$A$1:$AU$720,47,FALSE)),0,VLOOKUP(O$7&amp;O$5&amp;O$6,ques16_19!$A$1:$AU$720,47,FALSE))</f>
        <v>1164</v>
      </c>
      <c r="R134" s="6"/>
    </row>
    <row r="135" spans="1:18" x14ac:dyDescent="0.25">
      <c r="A135" s="36"/>
      <c r="B135" s="29"/>
      <c r="C135" s="37"/>
      <c r="D135" s="29"/>
      <c r="E135" s="38"/>
      <c r="F135" s="29"/>
      <c r="G135" s="37"/>
      <c r="H135" s="29"/>
      <c r="I135" s="38"/>
      <c r="J135" s="29"/>
      <c r="K135" s="37"/>
      <c r="L135" s="29"/>
      <c r="M135" s="38"/>
      <c r="N135" s="29"/>
      <c r="O135" s="37"/>
      <c r="P135" s="29"/>
      <c r="Q135" s="38"/>
      <c r="R135" s="6"/>
    </row>
    <row r="136" spans="1:18" x14ac:dyDescent="0.25">
      <c r="A136" s="27" t="s">
        <v>452</v>
      </c>
      <c r="B136" s="29"/>
      <c r="C136" s="37"/>
      <c r="D136" s="29"/>
      <c r="E136" s="38"/>
      <c r="F136" s="29"/>
      <c r="G136" s="37"/>
      <c r="H136" s="29"/>
      <c r="I136" s="38"/>
      <c r="J136" s="29"/>
      <c r="K136" s="37"/>
      <c r="L136" s="29"/>
      <c r="M136" s="38"/>
      <c r="N136" s="29"/>
      <c r="O136" s="37"/>
      <c r="P136" s="29"/>
      <c r="Q136" s="38"/>
      <c r="R136" s="6"/>
    </row>
    <row r="137" spans="1:18" x14ac:dyDescent="0.25">
      <c r="A137" s="39" t="s">
        <v>485</v>
      </c>
      <c r="B137" s="29"/>
      <c r="C137" s="37"/>
      <c r="D137" s="29"/>
      <c r="E137" s="38"/>
      <c r="F137" s="29"/>
      <c r="G137" s="37"/>
      <c r="H137" s="29"/>
      <c r="I137" s="38"/>
      <c r="J137" s="29"/>
      <c r="K137" s="37"/>
      <c r="L137" s="29"/>
      <c r="M137" s="38"/>
      <c r="N137" s="29"/>
      <c r="O137" s="37"/>
      <c r="P137" s="29"/>
      <c r="Q137" s="38"/>
      <c r="R137" s="6"/>
    </row>
    <row r="138" spans="1:18" x14ac:dyDescent="0.25">
      <c r="A138" s="39" t="s">
        <v>408</v>
      </c>
      <c r="B138" s="29"/>
      <c r="C138" s="37"/>
      <c r="D138" s="29"/>
      <c r="E138" s="38"/>
      <c r="F138" s="29"/>
      <c r="G138" s="37"/>
      <c r="H138" s="29"/>
      <c r="I138" s="38"/>
      <c r="J138" s="29"/>
      <c r="K138" s="37"/>
      <c r="L138" s="29"/>
      <c r="M138" s="38"/>
      <c r="N138" s="29"/>
      <c r="O138" s="37"/>
      <c r="P138" s="29"/>
      <c r="Q138" s="38"/>
      <c r="R138" s="6"/>
    </row>
    <row r="139" spans="1:18" x14ac:dyDescent="0.25">
      <c r="A139" s="42" t="s">
        <v>453</v>
      </c>
      <c r="B139" s="29"/>
      <c r="C139" s="37">
        <f>IF(ISNA(VLOOKUP(C$7&amp;C$5&amp;C$6,ques17_18_20!$A$1:$BI$720,26,FALSE)),0,VLOOKUP(C$7&amp;C$5&amp;C$6,ques17_18_20!$A$1:$BI$720,26,FALSE))</f>
        <v>4.3661971830985919</v>
      </c>
      <c r="D139" s="29"/>
      <c r="E139" s="38">
        <f>IF(ISNA(VLOOKUP(C$7&amp;C$5&amp;C$6,ques17_18_20!$A$1:$BI$720,27,FALSE)),0,VLOOKUP(C$7&amp;C$5&amp;C$6,ques17_18_20!$A$1:$BI$720,27,FALSE))</f>
        <v>71</v>
      </c>
      <c r="F139" s="29"/>
      <c r="G139" s="37">
        <f>IF(ISNA(VLOOKUP(G$7&amp;G$5&amp;G$6,ques17_18_20!$A$1:$BI$720,26,FALSE)),0,VLOOKUP(G$7&amp;G$5&amp;G$6,ques17_18_20!$A$1:$BI$720,26,FALSE))</f>
        <v>4.3061224489795915</v>
      </c>
      <c r="H139" s="29"/>
      <c r="I139" s="38">
        <f>IF(ISNA(VLOOKUP(G$7&amp;G$5&amp;G$6,ques17_18_20!$A$1:$BI$720,27,FALSE)),0,VLOOKUP(G$7&amp;G$5&amp;G$6,ques17_18_20!$A$1:$BI$720,27,FALSE))</f>
        <v>98</v>
      </c>
      <c r="J139" s="29"/>
      <c r="K139" s="37">
        <f>IF(ISNA(VLOOKUP(K$7&amp;K$5&amp;K$6,ques17_18_20!$A$1:$BI$720,26,FALSE)),0,VLOOKUP(K$7&amp;K$5&amp;K$6,ques17_18_20!$A$1:$BI$720,26,FALSE))</f>
        <v>4.3986013986013983</v>
      </c>
      <c r="L139" s="29"/>
      <c r="M139" s="38">
        <f>IF(ISNA(VLOOKUP(K$7&amp;K$5&amp;K$6,ques17_18_20!$A$1:$BI$720,27,FALSE)),0,VLOOKUP(K$7&amp;K$5&amp;K$6,ques17_18_20!$A$1:$BI$720,27,FALSE))</f>
        <v>858</v>
      </c>
      <c r="N139" s="29"/>
      <c r="O139" s="37">
        <f>IF(ISNA(VLOOKUP(O$7&amp;O$5&amp;O$6,ques17_18_20!$A$1:$BI$720,26,FALSE)),0,VLOOKUP(O$7&amp;O$5&amp;O$6,ques17_18_20!$A$1:$BI$720,26,FALSE))</f>
        <v>4.6036036036036032</v>
      </c>
      <c r="P139" s="29"/>
      <c r="Q139" s="38">
        <f>IF(ISNA(VLOOKUP(O$7&amp;O$5&amp;O$6,ques17_18_20!$A$1:$BI$720,27,FALSE)),0,VLOOKUP(O$7&amp;O$5&amp;O$6,ques17_18_20!$A$1:$BI$720,27,FALSE))</f>
        <v>999</v>
      </c>
      <c r="R139" s="6"/>
    </row>
    <row r="140" spans="1:18" x14ac:dyDescent="0.25">
      <c r="A140" s="42" t="s">
        <v>454</v>
      </c>
      <c r="B140" s="29"/>
      <c r="C140" s="37">
        <f>IF(ISNA(VLOOKUP(C$7&amp;C$5&amp;C$6,ques17_18_20!$A$1:$BI$720,28,FALSE)),0,VLOOKUP(C$7&amp;C$5&amp;C$6,ques17_18_20!$A$1:$BI$720,28,FALSE))</f>
        <v>4.2537313432835822</v>
      </c>
      <c r="D140" s="29"/>
      <c r="E140" s="38">
        <f>IF(ISNA(VLOOKUP(C$7&amp;C$5&amp;C$6,ques17_18_20!$A$1:$BI$720,29,FALSE)),0,VLOOKUP(C$7&amp;C$5&amp;C$6,ques17_18_20!$A$1:$BI$720,29,FALSE))</f>
        <v>67</v>
      </c>
      <c r="F140" s="29"/>
      <c r="G140" s="37">
        <f>IF(ISNA(VLOOKUP(G$7&amp;G$5&amp;G$6,ques17_18_20!$A$1:$BI$720,28,FALSE)),0,VLOOKUP(G$7&amp;G$5&amp;G$6,ques17_18_20!$A$1:$BI$720,28,FALSE))</f>
        <v>4.34375</v>
      </c>
      <c r="H140" s="29"/>
      <c r="I140" s="38">
        <f>IF(ISNA(VLOOKUP(G$7&amp;G$5&amp;G$6,ques17_18_20!$A$1:$BI$720,29,FALSE)),0,VLOOKUP(G$7&amp;G$5&amp;G$6,ques17_18_20!$A$1:$BI$720,29,FALSE))</f>
        <v>96</v>
      </c>
      <c r="J140" s="29"/>
      <c r="K140" s="37">
        <f>IF(ISNA(VLOOKUP(K$7&amp;K$5&amp;K$6,ques17_18_20!$A$1:$BI$720,28,FALSE)),0,VLOOKUP(K$7&amp;K$5&amp;K$6,ques17_18_20!$A$1:$BI$720,28,FALSE))</f>
        <v>4.3992890995260661</v>
      </c>
      <c r="L140" s="29"/>
      <c r="M140" s="38">
        <f>IF(ISNA(VLOOKUP(K$7&amp;K$5&amp;K$6,ques17_18_20!$A$1:$BI$720,29,FALSE)),0,VLOOKUP(K$7&amp;K$5&amp;K$6,ques17_18_20!$A$1:$BI$720,29,FALSE))</f>
        <v>844</v>
      </c>
      <c r="N140" s="29"/>
      <c r="O140" s="37">
        <f>IF(ISNA(VLOOKUP(O$7&amp;O$5&amp;O$6,ques17_18_20!$A$1:$BI$720,28,FALSE)),0,VLOOKUP(O$7&amp;O$5&amp;O$6,ques17_18_20!$A$1:$BI$720,28,FALSE))</f>
        <v>4.5509586276488392</v>
      </c>
      <c r="P140" s="29"/>
      <c r="Q140" s="38">
        <f>IF(ISNA(VLOOKUP(O$7&amp;O$5&amp;O$6,ques17_18_20!$A$1:$BI$720,29,FALSE)),0,VLOOKUP(O$7&amp;O$5&amp;O$6,ques17_18_20!$A$1:$BI$720,29,FALSE))</f>
        <v>991</v>
      </c>
      <c r="R140" s="6"/>
    </row>
    <row r="141" spans="1:18" x14ac:dyDescent="0.25">
      <c r="A141" s="42" t="s">
        <v>455</v>
      </c>
      <c r="B141" s="29"/>
      <c r="C141" s="37">
        <f>IF(ISNA(VLOOKUP(C$7&amp;C$5&amp;C$6,ques17_18_20!$A$1:$BI$720,30,FALSE)),0,VLOOKUP(C$7&amp;C$5&amp;C$6,ques17_18_20!$A$1:$BI$720,30,FALSE))</f>
        <v>5.126760563380282</v>
      </c>
      <c r="D141" s="29"/>
      <c r="E141" s="38">
        <f>IF(ISNA(VLOOKUP(C$7&amp;C$5&amp;C$6,ques17_18_20!$A$1:$BI$720,31,FALSE)),0,VLOOKUP(C$7&amp;C$5&amp;C$6,ques17_18_20!$A$1:$BI$720,31,FALSE))</f>
        <v>71</v>
      </c>
      <c r="F141" s="29"/>
      <c r="G141" s="37">
        <f>IF(ISNA(VLOOKUP(G$7&amp;G$5&amp;G$6,ques17_18_20!$A$1:$BI$720,30,FALSE)),0,VLOOKUP(G$7&amp;G$5&amp;G$6,ques17_18_20!$A$1:$BI$720,30,FALSE))</f>
        <v>4.7938144329896906</v>
      </c>
      <c r="H141" s="29"/>
      <c r="I141" s="38">
        <f>IF(ISNA(VLOOKUP(G$7&amp;G$5&amp;G$6,ques17_18_20!$A$1:$BI$720,31,FALSE)),0,VLOOKUP(G$7&amp;G$5&amp;G$6,ques17_18_20!$A$1:$BI$720,31,FALSE))</f>
        <v>97</v>
      </c>
      <c r="J141" s="29"/>
      <c r="K141" s="37">
        <f>IF(ISNA(VLOOKUP(K$7&amp;K$5&amp;K$6,ques17_18_20!$A$1:$BI$720,30,FALSE)),0,VLOOKUP(K$7&amp;K$5&amp;K$6,ques17_18_20!$A$1:$BI$720,30,FALSE))</f>
        <v>4.9458823529411768</v>
      </c>
      <c r="L141" s="29"/>
      <c r="M141" s="38">
        <f>IF(ISNA(VLOOKUP(K$7&amp;K$5&amp;K$6,ques17_18_20!$A$1:$BI$720,31,FALSE)),0,VLOOKUP(K$7&amp;K$5&amp;K$6,ques17_18_20!$A$1:$BI$720,31,FALSE))</f>
        <v>850</v>
      </c>
      <c r="N141" s="29"/>
      <c r="O141" s="37">
        <f>IF(ISNA(VLOOKUP(O$7&amp;O$5&amp;O$6,ques17_18_20!$A$1:$BI$720,30,FALSE)),0,VLOOKUP(O$7&amp;O$5&amp;O$6,ques17_18_20!$A$1:$BI$720,30,FALSE))</f>
        <v>5</v>
      </c>
      <c r="P141" s="29"/>
      <c r="Q141" s="38">
        <f>IF(ISNA(VLOOKUP(O$7&amp;O$5&amp;O$6,ques17_18_20!$A$1:$BI$720,31,FALSE)),0,VLOOKUP(O$7&amp;O$5&amp;O$6,ques17_18_20!$A$1:$BI$720,31,FALSE))</f>
        <v>989</v>
      </c>
      <c r="R141" s="6"/>
    </row>
    <row r="142" spans="1:18" x14ac:dyDescent="0.25">
      <c r="A142" s="36"/>
      <c r="B142" s="29"/>
      <c r="C142" s="37"/>
      <c r="D142" s="29"/>
      <c r="E142" s="38"/>
      <c r="F142" s="29"/>
      <c r="G142" s="37"/>
      <c r="H142" s="29"/>
      <c r="I142" s="38"/>
      <c r="J142" s="29"/>
      <c r="K142" s="37"/>
      <c r="L142" s="29"/>
      <c r="M142" s="38"/>
      <c r="N142" s="29"/>
      <c r="O142" s="37"/>
      <c r="P142" s="29"/>
      <c r="Q142" s="38"/>
      <c r="R142" s="6"/>
    </row>
    <row r="143" spans="1:18" x14ac:dyDescent="0.25">
      <c r="A143" s="27" t="s">
        <v>456</v>
      </c>
      <c r="B143" s="29"/>
      <c r="C143" s="37"/>
      <c r="D143" s="29"/>
      <c r="E143" s="38"/>
      <c r="F143" s="29"/>
      <c r="G143" s="37"/>
      <c r="H143" s="29"/>
      <c r="I143" s="38"/>
      <c r="J143" s="29"/>
      <c r="K143" s="37"/>
      <c r="L143" s="29"/>
      <c r="M143" s="38"/>
      <c r="N143" s="29"/>
      <c r="O143" s="37"/>
      <c r="P143" s="29"/>
      <c r="Q143" s="38"/>
      <c r="R143" s="6"/>
    </row>
    <row r="144" spans="1:18" x14ac:dyDescent="0.25">
      <c r="A144" s="39" t="s">
        <v>408</v>
      </c>
      <c r="B144" s="29"/>
      <c r="C144" s="37"/>
      <c r="D144" s="29"/>
      <c r="E144" s="38"/>
      <c r="F144" s="29"/>
      <c r="G144" s="37"/>
      <c r="H144" s="29"/>
      <c r="I144" s="38"/>
      <c r="J144" s="29"/>
      <c r="K144" s="37"/>
      <c r="L144" s="29"/>
      <c r="M144" s="38"/>
      <c r="N144" s="29"/>
      <c r="O144" s="37"/>
      <c r="P144" s="29"/>
      <c r="Q144" s="38"/>
      <c r="R144" s="6"/>
    </row>
    <row r="145" spans="1:18" x14ac:dyDescent="0.25">
      <c r="A145" s="42" t="s">
        <v>458</v>
      </c>
      <c r="B145" s="29"/>
      <c r="C145" s="37">
        <f>IF(ISNA(VLOOKUP(C$7&amp;C$5&amp;C$6,ques17_18_20!$A$1:$BI$720,32,FALSE)),0,VLOOKUP(C$7&amp;C$5&amp;C$6,ques17_18_20!$A$1:$BI$720,32,FALSE))</f>
        <v>4.6237623762376234</v>
      </c>
      <c r="D145" s="29"/>
      <c r="E145" s="38">
        <f>IF(ISNA(VLOOKUP(C$7&amp;C$5&amp;C$6,ques17_18_20!$A$1:$BI$720,33,FALSE)),0,VLOOKUP(C$7&amp;C$5&amp;C$6,ques17_18_20!$A$1:$BI$720,33,FALSE))</f>
        <v>101</v>
      </c>
      <c r="F145" s="29"/>
      <c r="G145" s="37">
        <f>IF(ISNA(VLOOKUP(G$7&amp;G$5&amp;G$6,ques17_18_20!$A$1:$BI$720,32,FALSE)),0,VLOOKUP(G$7&amp;G$5&amp;G$6,ques17_18_20!$A$1:$BI$720,32,FALSE))</f>
        <v>4.463917525773196</v>
      </c>
      <c r="H145" s="29"/>
      <c r="I145" s="38">
        <f>IF(ISNA(VLOOKUP(G$7&amp;G$5&amp;G$6,ques17_18_20!$A$1:$BI$720,33,FALSE)),0,VLOOKUP(G$7&amp;G$5&amp;G$6,ques17_18_20!$A$1:$BI$720,33,FALSE))</f>
        <v>97</v>
      </c>
      <c r="J145" s="29"/>
      <c r="K145" s="37">
        <f>IF(ISNA(VLOOKUP(K$7&amp;K$5&amp;K$6,ques17_18_20!$A$1:$BI$720,32,FALSE)),0,VLOOKUP(K$7&amp;K$5&amp;K$6,ques17_18_20!$A$1:$BI$720,32,FALSE))</f>
        <v>4.6587383660806623</v>
      </c>
      <c r="L145" s="29"/>
      <c r="M145" s="38">
        <f>IF(ISNA(VLOOKUP(K$7&amp;K$5&amp;K$6,ques17_18_20!$A$1:$BI$720,33,FALSE)),0,VLOOKUP(K$7&amp;K$5&amp;K$6,ques17_18_20!$A$1:$BI$720,33,FALSE))</f>
        <v>967</v>
      </c>
      <c r="N145" s="29"/>
      <c r="O145" s="37">
        <f>IF(ISNA(VLOOKUP(O$7&amp;O$5&amp;O$6,ques17_18_20!$A$1:$BI$720,32,FALSE)),0,VLOOKUP(O$7&amp;O$5&amp;O$6,ques17_18_20!$A$1:$BI$720,32,FALSE))</f>
        <v>4.7433476394849787</v>
      </c>
      <c r="P145" s="29"/>
      <c r="Q145" s="38">
        <f>IF(ISNA(VLOOKUP(O$7&amp;O$5&amp;O$6,ques17_18_20!$A$1:$BI$720,33,FALSE)),0,VLOOKUP(O$7&amp;O$5&amp;O$6,ques17_18_20!$A$1:$BI$720,33,FALSE))</f>
        <v>1165</v>
      </c>
      <c r="R145" s="6"/>
    </row>
    <row r="146" spans="1:18" x14ac:dyDescent="0.25">
      <c r="A146" s="42" t="s">
        <v>457</v>
      </c>
      <c r="B146" s="29"/>
      <c r="C146" s="37">
        <f>IF(ISNA(VLOOKUP(C$7&amp;C$5&amp;C$6,ques17_18_20!$A$1:$BI$720,34,FALSE)),0,VLOOKUP(C$7&amp;C$5&amp;C$6,ques17_18_20!$A$1:$BI$720,34,FALSE))</f>
        <v>4.177083333333333</v>
      </c>
      <c r="D146" s="29"/>
      <c r="E146" s="38">
        <f>IF(ISNA(VLOOKUP(C$7&amp;C$5&amp;C$6,ques17_18_20!$A$1:$BI$720,35,FALSE)),0,VLOOKUP(C$7&amp;C$5&amp;C$6,ques17_18_20!$A$1:$BI$720,35,FALSE))</f>
        <v>96</v>
      </c>
      <c r="F146" s="29"/>
      <c r="G146" s="37">
        <f>IF(ISNA(VLOOKUP(G$7&amp;G$5&amp;G$6,ques17_18_20!$A$1:$BI$720,34,FALSE)),0,VLOOKUP(G$7&amp;G$5&amp;G$6,ques17_18_20!$A$1:$BI$720,34,FALSE))</f>
        <v>4.208333333333333</v>
      </c>
      <c r="H146" s="29"/>
      <c r="I146" s="38">
        <f>IF(ISNA(VLOOKUP(G$7&amp;G$5&amp;G$6,ques17_18_20!$A$1:$BI$720,35,FALSE)),0,VLOOKUP(G$7&amp;G$5&amp;G$6,ques17_18_20!$A$1:$BI$720,35,FALSE))</f>
        <v>96</v>
      </c>
      <c r="J146" s="29"/>
      <c r="K146" s="37">
        <f>IF(ISNA(VLOOKUP(K$7&amp;K$5&amp;K$6,ques17_18_20!$A$1:$BI$720,34,FALSE)),0,VLOOKUP(K$7&amp;K$5&amp;K$6,ques17_18_20!$A$1:$BI$720,34,FALSE))</f>
        <v>4.2186836518046711</v>
      </c>
      <c r="L146" s="29"/>
      <c r="M146" s="38">
        <f>IF(ISNA(VLOOKUP(K$7&amp;K$5&amp;K$6,ques17_18_20!$A$1:$BI$720,35,FALSE)),0,VLOOKUP(K$7&amp;K$5&amp;K$6,ques17_18_20!$A$1:$BI$720,35,FALSE))</f>
        <v>942</v>
      </c>
      <c r="N146" s="29"/>
      <c r="O146" s="37">
        <f>IF(ISNA(VLOOKUP(O$7&amp;O$5&amp;O$6,ques17_18_20!$A$1:$BI$720,34,FALSE)),0,VLOOKUP(O$7&amp;O$5&amp;O$6,ques17_18_20!$A$1:$BI$720,34,FALSE))</f>
        <v>4.1103202846975089</v>
      </c>
      <c r="P146" s="29"/>
      <c r="Q146" s="38">
        <f>IF(ISNA(VLOOKUP(O$7&amp;O$5&amp;O$6,ques17_18_20!$A$1:$BI$720,35,FALSE)),0,VLOOKUP(O$7&amp;O$5&amp;O$6,ques17_18_20!$A$1:$BI$720,35,FALSE))</f>
        <v>1124</v>
      </c>
      <c r="R146" s="6"/>
    </row>
    <row r="147" spans="1:18" x14ac:dyDescent="0.25">
      <c r="A147" s="42" t="s">
        <v>459</v>
      </c>
      <c r="B147" s="29"/>
      <c r="C147" s="37">
        <f>IF(ISNA(VLOOKUP(C$7&amp;C$5&amp;C$6,ques17_18_20!$A$1:$BI$720,36,FALSE)),0,VLOOKUP(C$7&amp;C$5&amp;C$6,ques17_18_20!$A$1:$BI$720,36,FALSE))</f>
        <v>4.2448979591836737</v>
      </c>
      <c r="D147" s="29"/>
      <c r="E147" s="38">
        <f>IF(ISNA(VLOOKUP(C$7&amp;C$5&amp;C$6,ques17_18_20!$A$1:$BI$720,37,FALSE)),0,VLOOKUP(C$7&amp;C$5&amp;C$6,ques17_18_20!$A$1:$BI$720,37,FALSE))</f>
        <v>98</v>
      </c>
      <c r="F147" s="29"/>
      <c r="G147" s="37">
        <f>IF(ISNA(VLOOKUP(G$7&amp;G$5&amp;G$6,ques17_18_20!$A$1:$BI$720,36,FALSE)),0,VLOOKUP(G$7&amp;G$5&amp;G$6,ques17_18_20!$A$1:$BI$720,36,FALSE))</f>
        <v>4.2736842105263158</v>
      </c>
      <c r="H147" s="29"/>
      <c r="I147" s="38">
        <f>IF(ISNA(VLOOKUP(G$7&amp;G$5&amp;G$6,ques17_18_20!$A$1:$BI$720,37,FALSE)),0,VLOOKUP(G$7&amp;G$5&amp;G$6,ques17_18_20!$A$1:$BI$720,37,FALSE))</f>
        <v>95</v>
      </c>
      <c r="J147" s="29"/>
      <c r="K147" s="37">
        <f>IF(ISNA(VLOOKUP(K$7&amp;K$5&amp;K$6,ques17_18_20!$A$1:$BI$720,36,FALSE)),0,VLOOKUP(K$7&amp;K$5&amp;K$6,ques17_18_20!$A$1:$BI$720,36,FALSE))</f>
        <v>4.4535005224660393</v>
      </c>
      <c r="L147" s="29"/>
      <c r="M147" s="38">
        <f>IF(ISNA(VLOOKUP(K$7&amp;K$5&amp;K$6,ques17_18_20!$A$1:$BI$720,37,FALSE)),0,VLOOKUP(K$7&amp;K$5&amp;K$6,ques17_18_20!$A$1:$BI$720,37,FALSE))</f>
        <v>957</v>
      </c>
      <c r="N147" s="29"/>
      <c r="O147" s="37">
        <f>IF(ISNA(VLOOKUP(O$7&amp;O$5&amp;O$6,ques17_18_20!$A$1:$BI$720,36,FALSE)),0,VLOOKUP(O$7&amp;O$5&amp;O$6,ques17_18_20!$A$1:$BI$720,36,FALSE))</f>
        <v>4.3923611111111107</v>
      </c>
      <c r="P147" s="29"/>
      <c r="Q147" s="38">
        <f>IF(ISNA(VLOOKUP(O$7&amp;O$5&amp;O$6,ques17_18_20!$A$1:$BI$720,37,FALSE)),0,VLOOKUP(O$7&amp;O$5&amp;O$6,ques17_18_20!$A$1:$BI$720,37,FALSE))</f>
        <v>1152</v>
      </c>
      <c r="R147" s="6"/>
    </row>
    <row r="148" spans="1:18" x14ac:dyDescent="0.25">
      <c r="A148" s="42" t="s">
        <v>461</v>
      </c>
      <c r="B148" s="29"/>
      <c r="C148" s="37">
        <f>IF(ISNA(VLOOKUP(C$7&amp;C$5&amp;C$6,ques17_18_20!$A$1:$BI$720,38,FALSE)),0,VLOOKUP(C$7&amp;C$5&amp;C$6,ques17_18_20!$A$1:$BI$720,38,FALSE))</f>
        <v>4.45</v>
      </c>
      <c r="D148" s="29"/>
      <c r="E148" s="38">
        <f>IF(ISNA(VLOOKUP(C$7&amp;C$5&amp;C$6,ques17_18_20!$A$1:$BI$720,39,FALSE)),0,VLOOKUP(C$7&amp;C$5&amp;C$6,ques17_18_20!$A$1:$BI$720,39,FALSE))</f>
        <v>100</v>
      </c>
      <c r="F148" s="29"/>
      <c r="G148" s="37">
        <f>IF(ISNA(VLOOKUP(G$7&amp;G$5&amp;G$6,ques17_18_20!$A$1:$BI$720,38,FALSE)),0,VLOOKUP(G$7&amp;G$5&amp;G$6,ques17_18_20!$A$1:$BI$720,38,FALSE))</f>
        <v>4.4375</v>
      </c>
      <c r="H148" s="29"/>
      <c r="I148" s="38">
        <f>IF(ISNA(VLOOKUP(G$7&amp;G$5&amp;G$6,ques17_18_20!$A$1:$BI$720,39,FALSE)),0,VLOOKUP(G$7&amp;G$5&amp;G$6,ques17_18_20!$A$1:$BI$720,39,FALSE))</f>
        <v>96</v>
      </c>
      <c r="J148" s="29"/>
      <c r="K148" s="37">
        <f>IF(ISNA(VLOOKUP(K$7&amp;K$5&amp;K$6,ques17_18_20!$A$1:$BI$720,38,FALSE)),0,VLOOKUP(K$7&amp;K$5&amp;K$6,ques17_18_20!$A$1:$BI$720,38,FALSE))</f>
        <v>4.6264308012486994</v>
      </c>
      <c r="L148" s="29"/>
      <c r="M148" s="38">
        <f>IF(ISNA(VLOOKUP(K$7&amp;K$5&amp;K$6,ques17_18_20!$A$1:$BI$720,39,FALSE)),0,VLOOKUP(K$7&amp;K$5&amp;K$6,ques17_18_20!$A$1:$BI$720,39,FALSE))</f>
        <v>961</v>
      </c>
      <c r="N148" s="29"/>
      <c r="O148" s="37">
        <f>IF(ISNA(VLOOKUP(O$7&amp;O$5&amp;O$6,ques17_18_20!$A$1:$BI$720,38,FALSE)),0,VLOOKUP(O$7&amp;O$5&amp;O$6,ques17_18_20!$A$1:$BI$720,38,FALSE))</f>
        <v>4.6817391304347824</v>
      </c>
      <c r="P148" s="29"/>
      <c r="Q148" s="38">
        <f>IF(ISNA(VLOOKUP(O$7&amp;O$5&amp;O$6,ques17_18_20!$A$1:$BI$720,39,FALSE)),0,VLOOKUP(O$7&amp;O$5&amp;O$6,ques17_18_20!$A$1:$BI$720,39,FALSE))</f>
        <v>1150</v>
      </c>
      <c r="R148" s="6"/>
    </row>
    <row r="149" spans="1:18" x14ac:dyDescent="0.25">
      <c r="A149" s="42" t="s">
        <v>460</v>
      </c>
      <c r="B149" s="29"/>
      <c r="C149" s="37">
        <f>IF(ISNA(VLOOKUP(C$7&amp;C$5&amp;C$6,ques17_18_20!$A$1:$BI$720,40,FALSE)),0,VLOOKUP(C$7&amp;C$5&amp;C$6,ques17_18_20!$A$1:$BI$720,40,FALSE))</f>
        <v>5.0199999999999996</v>
      </c>
      <c r="D149" s="29"/>
      <c r="E149" s="38">
        <f>IF(ISNA(VLOOKUP(C$7&amp;C$5&amp;C$6,ques17_18_20!$A$1:$BI$720,41,FALSE)),0,VLOOKUP(C$7&amp;C$5&amp;C$6,ques17_18_20!$A$1:$BI$720,41,FALSE))</f>
        <v>100</v>
      </c>
      <c r="F149" s="29"/>
      <c r="G149" s="37">
        <f>IF(ISNA(VLOOKUP(G$7&amp;G$5&amp;G$6,ques17_18_20!$A$1:$BI$720,40,FALSE)),0,VLOOKUP(G$7&amp;G$5&amp;G$6,ques17_18_20!$A$1:$BI$720,40,FALSE))</f>
        <v>4.927835051546392</v>
      </c>
      <c r="H149" s="29"/>
      <c r="I149" s="38">
        <f>IF(ISNA(VLOOKUP(G$7&amp;G$5&amp;G$6,ques17_18_20!$A$1:$BI$720,41,FALSE)),0,VLOOKUP(G$7&amp;G$5&amp;G$6,ques17_18_20!$A$1:$BI$720,41,FALSE))</f>
        <v>97</v>
      </c>
      <c r="J149" s="29"/>
      <c r="K149" s="37">
        <f>IF(ISNA(VLOOKUP(K$7&amp;K$5&amp;K$6,ques17_18_20!$A$1:$BI$720,40,FALSE)),0,VLOOKUP(K$7&amp;K$5&amp;K$6,ques17_18_20!$A$1:$BI$720,40,FALSE))</f>
        <v>5.0577915376676987</v>
      </c>
      <c r="L149" s="29"/>
      <c r="M149" s="38">
        <f>IF(ISNA(VLOOKUP(K$7&amp;K$5&amp;K$6,ques17_18_20!$A$1:$BI$720,41,FALSE)),0,VLOOKUP(K$7&amp;K$5&amp;K$6,ques17_18_20!$A$1:$BI$720,41,FALSE))</f>
        <v>969</v>
      </c>
      <c r="N149" s="29"/>
      <c r="O149" s="37">
        <f>IF(ISNA(VLOOKUP(O$7&amp;O$5&amp;O$6,ques17_18_20!$A$1:$BI$720,40,FALSE)),0,VLOOKUP(O$7&amp;O$5&amp;O$6,ques17_18_20!$A$1:$BI$720,40,FALSE))</f>
        <v>5.1497418244406195</v>
      </c>
      <c r="P149" s="29"/>
      <c r="Q149" s="38">
        <f>IF(ISNA(VLOOKUP(O$7&amp;O$5&amp;O$6,ques17_18_20!$A$1:$BI$720,41,FALSE)),0,VLOOKUP(O$7&amp;O$5&amp;O$6,ques17_18_20!$A$1:$BI$720,41,FALSE))</f>
        <v>1162</v>
      </c>
      <c r="R149" s="6"/>
    </row>
    <row r="150" spans="1:18" x14ac:dyDescent="0.25">
      <c r="A150" s="42" t="s">
        <v>462</v>
      </c>
      <c r="B150" s="29"/>
      <c r="C150" s="37">
        <f>IF(ISNA(VLOOKUP(C$7&amp;C$5&amp;C$6,ques17_18_20!$A$1:$BI$720,42,FALSE)),0,VLOOKUP(C$7&amp;C$5&amp;C$6,ques17_18_20!$A$1:$BI$720,42,FALSE))</f>
        <v>4.2727272727272725</v>
      </c>
      <c r="D150" s="29"/>
      <c r="E150" s="38">
        <f>IF(ISNA(VLOOKUP(C$7&amp;C$5&amp;C$6,ques17_18_20!$A$1:$BI$720,43,FALSE)),0,VLOOKUP(C$7&amp;C$5&amp;C$6,ques17_18_20!$A$1:$BI$720,43,FALSE))</f>
        <v>99</v>
      </c>
      <c r="F150" s="29"/>
      <c r="G150" s="37">
        <f>IF(ISNA(VLOOKUP(G$7&amp;G$5&amp;G$6,ques17_18_20!$A$1:$BI$720,42,FALSE)),0,VLOOKUP(G$7&amp;G$5&amp;G$6,ques17_18_20!$A$1:$BI$720,42,FALSE))</f>
        <v>4.208333333333333</v>
      </c>
      <c r="H150" s="29"/>
      <c r="I150" s="38">
        <f>IF(ISNA(VLOOKUP(G$7&amp;G$5&amp;G$6,ques17_18_20!$A$1:$BI$720,43,FALSE)),0,VLOOKUP(G$7&amp;G$5&amp;G$6,ques17_18_20!$A$1:$BI$720,43,FALSE))</f>
        <v>96</v>
      </c>
      <c r="J150" s="29"/>
      <c r="K150" s="37">
        <f>IF(ISNA(VLOOKUP(K$7&amp;K$5&amp;K$6,ques17_18_20!$A$1:$BI$720,42,FALSE)),0,VLOOKUP(K$7&amp;K$5&amp;K$6,ques17_18_20!$A$1:$BI$720,42,FALSE))</f>
        <v>4.5559006211180124</v>
      </c>
      <c r="L150" s="29"/>
      <c r="M150" s="38">
        <f>IF(ISNA(VLOOKUP(K$7&amp;K$5&amp;K$6,ques17_18_20!$A$1:$BI$720,43,FALSE)),0,VLOOKUP(K$7&amp;K$5&amp;K$6,ques17_18_20!$A$1:$BI$720,43,FALSE))</f>
        <v>966</v>
      </c>
      <c r="N150" s="29"/>
      <c r="O150" s="37">
        <f>IF(ISNA(VLOOKUP(O$7&amp;O$5&amp;O$6,ques17_18_20!$A$1:$BI$720,42,FALSE)),0,VLOOKUP(O$7&amp;O$5&amp;O$6,ques17_18_20!$A$1:$BI$720,42,FALSE))</f>
        <v>4.6398963730569944</v>
      </c>
      <c r="P150" s="29"/>
      <c r="Q150" s="38">
        <f>IF(ISNA(VLOOKUP(O$7&amp;O$5&amp;O$6,ques17_18_20!$A$1:$BI$720,43,FALSE)),0,VLOOKUP(O$7&amp;O$5&amp;O$6,ques17_18_20!$A$1:$BI$720,43,FALSE))</f>
        <v>1158</v>
      </c>
      <c r="R150" s="6"/>
    </row>
    <row r="151" spans="1:18" x14ac:dyDescent="0.25">
      <c r="A151" s="42" t="s">
        <v>463</v>
      </c>
      <c r="B151" s="29"/>
      <c r="C151" s="37">
        <f>IF(ISNA(VLOOKUP(C$7&amp;C$5&amp;C$6,ques17_18_20!$A$1:$BI$720,44,FALSE)),0,VLOOKUP(C$7&amp;C$5&amp;C$6,ques17_18_20!$A$1:$BI$720,44,FALSE))</f>
        <v>4.4455445544554459</v>
      </c>
      <c r="D151" s="29"/>
      <c r="E151" s="38">
        <f>IF(ISNA(VLOOKUP(C$7&amp;C$5&amp;C$6,ques17_18_20!$A$1:$BI$720,45,FALSE)),0,VLOOKUP(C$7&amp;C$5&amp;C$6,ques17_18_20!$A$1:$BI$720,45,FALSE))</f>
        <v>101</v>
      </c>
      <c r="F151" s="29"/>
      <c r="G151" s="37">
        <f>IF(ISNA(VLOOKUP(G$7&amp;G$5&amp;G$6,ques17_18_20!$A$1:$BI$720,44,FALSE)),0,VLOOKUP(G$7&amp;G$5&amp;G$6,ques17_18_20!$A$1:$BI$720,44,FALSE))</f>
        <v>4.4489795918367347</v>
      </c>
      <c r="H151" s="29"/>
      <c r="I151" s="38">
        <f>IF(ISNA(VLOOKUP(G$7&amp;G$5&amp;G$6,ques17_18_20!$A$1:$BI$720,45,FALSE)),0,VLOOKUP(G$7&amp;G$5&amp;G$6,ques17_18_20!$A$1:$BI$720,45,FALSE))</f>
        <v>98</v>
      </c>
      <c r="J151" s="29"/>
      <c r="K151" s="37">
        <f>IF(ISNA(VLOOKUP(K$7&amp;K$5&amp;K$6,ques17_18_20!$A$1:$BI$720,44,FALSE)),0,VLOOKUP(K$7&amp;K$5&amp;K$6,ques17_18_20!$A$1:$BI$720,44,FALSE))</f>
        <v>4.4006211180124222</v>
      </c>
      <c r="L151" s="29"/>
      <c r="M151" s="38">
        <f>IF(ISNA(VLOOKUP(K$7&amp;K$5&amp;K$6,ques17_18_20!$A$1:$BI$720,45,FALSE)),0,VLOOKUP(K$7&amp;K$5&amp;K$6,ques17_18_20!$A$1:$BI$720,45,FALSE))</f>
        <v>966</v>
      </c>
      <c r="N151" s="29"/>
      <c r="O151" s="37">
        <f>IF(ISNA(VLOOKUP(O$7&amp;O$5&amp;O$6,ques17_18_20!$A$1:$BI$720,44,FALSE)),0,VLOOKUP(O$7&amp;O$5&amp;O$6,ques17_18_20!$A$1:$BI$720,44,FALSE))</f>
        <v>4.4810671256454393</v>
      </c>
      <c r="P151" s="29"/>
      <c r="Q151" s="38">
        <f>IF(ISNA(VLOOKUP(O$7&amp;O$5&amp;O$6,ques17_18_20!$A$1:$BI$720,45,FALSE)),0,VLOOKUP(O$7&amp;O$5&amp;O$6,ques17_18_20!$A$1:$BI$720,45,FALSE))</f>
        <v>1162</v>
      </c>
      <c r="R151" s="6"/>
    </row>
    <row r="152" spans="1:18" x14ac:dyDescent="0.25">
      <c r="A152" s="42" t="s">
        <v>464</v>
      </c>
      <c r="B152" s="29"/>
      <c r="C152" s="37">
        <f>IF(ISNA(VLOOKUP(C$7&amp;C$5&amp;C$6,ques17_18_20!$A$1:$BI$720,46,FALSE)),0,VLOOKUP(C$7&amp;C$5&amp;C$6,ques17_18_20!$A$1:$BI$720,46,FALSE))</f>
        <v>4.3861386138613865</v>
      </c>
      <c r="D152" s="29"/>
      <c r="E152" s="38">
        <f>IF(ISNA(VLOOKUP(C$7&amp;C$5&amp;C$6,ques17_18_20!$A$1:$BI$720,47,FALSE)),0,VLOOKUP(C$7&amp;C$5&amp;C$6,ques17_18_20!$A$1:$BI$720,47,FALSE))</f>
        <v>101</v>
      </c>
      <c r="F152" s="29"/>
      <c r="G152" s="37">
        <f>IF(ISNA(VLOOKUP(G$7&amp;G$5&amp;G$6,ques17_18_20!$A$1:$BI$720,46,FALSE)),0,VLOOKUP(G$7&amp;G$5&amp;G$6,ques17_18_20!$A$1:$BI$720,46,FALSE))</f>
        <v>4.4693877551020407</v>
      </c>
      <c r="H152" s="29"/>
      <c r="I152" s="38">
        <f>IF(ISNA(VLOOKUP(G$7&amp;G$5&amp;G$6,ques17_18_20!$A$1:$BI$720,47,FALSE)),0,VLOOKUP(G$7&amp;G$5&amp;G$6,ques17_18_20!$A$1:$BI$720,47,FALSE))</f>
        <v>98</v>
      </c>
      <c r="J152" s="29"/>
      <c r="K152" s="37">
        <f>IF(ISNA(VLOOKUP(K$7&amp;K$5&amp;K$6,ques17_18_20!$A$1:$BI$720,46,FALSE)),0,VLOOKUP(K$7&amp;K$5&amp;K$6,ques17_18_20!$A$1:$BI$720,46,FALSE))</f>
        <v>4.4699792960662528</v>
      </c>
      <c r="L152" s="29"/>
      <c r="M152" s="38">
        <f>IF(ISNA(VLOOKUP(K$7&amp;K$5&amp;K$6,ques17_18_20!$A$1:$BI$720,47,FALSE)),0,VLOOKUP(K$7&amp;K$5&amp;K$6,ques17_18_20!$A$1:$BI$720,47,FALSE))</f>
        <v>966</v>
      </c>
      <c r="N152" s="29"/>
      <c r="O152" s="37">
        <f>IF(ISNA(VLOOKUP(O$7&amp;O$5&amp;O$6,ques17_18_20!$A$1:$BI$720,46,FALSE)),0,VLOOKUP(O$7&amp;O$5&amp;O$6,ques17_18_20!$A$1:$BI$720,46,FALSE))</f>
        <v>4.6409597257926309</v>
      </c>
      <c r="P152" s="29"/>
      <c r="Q152" s="38">
        <f>IF(ISNA(VLOOKUP(O$7&amp;O$5&amp;O$6,ques17_18_20!$A$1:$BI$720,47,FALSE)),0,VLOOKUP(O$7&amp;O$5&amp;O$6,ques17_18_20!$A$1:$BI$720,47,FALSE))</f>
        <v>1167</v>
      </c>
      <c r="R152" s="6"/>
    </row>
    <row r="153" spans="1:18" x14ac:dyDescent="0.25">
      <c r="A153" s="42" t="s">
        <v>465</v>
      </c>
      <c r="B153" s="29"/>
      <c r="C153" s="37">
        <f>IF(ISNA(VLOOKUP(C$7&amp;C$5&amp;C$6,ques17_18_20!$A$1:$BI$720,48,FALSE)),0,VLOOKUP(C$7&amp;C$5&amp;C$6,ques17_18_20!$A$1:$BI$720,48,FALSE))</f>
        <v>4.3099999999999996</v>
      </c>
      <c r="D153" s="29"/>
      <c r="E153" s="38">
        <f>IF(ISNA(VLOOKUP(C$7&amp;C$5&amp;C$6,ques17_18_20!$A$1:$BI$720,49,FALSE)),0,VLOOKUP(C$7&amp;C$5&amp;C$6,ques17_18_20!$A$1:$BI$720,49,FALSE))</f>
        <v>100</v>
      </c>
      <c r="F153" s="29"/>
      <c r="G153" s="37">
        <f>IF(ISNA(VLOOKUP(G$7&amp;G$5&amp;G$6,ques17_18_20!$A$1:$BI$720,48,FALSE)),0,VLOOKUP(G$7&amp;G$5&amp;G$6,ques17_18_20!$A$1:$BI$720,48,FALSE))</f>
        <v>4.3877551020408161</v>
      </c>
      <c r="H153" s="29"/>
      <c r="I153" s="38">
        <f>IF(ISNA(VLOOKUP(G$7&amp;G$5&amp;G$6,ques17_18_20!$A$1:$BI$720,49,FALSE)),0,VLOOKUP(G$7&amp;G$5&amp;G$6,ques17_18_20!$A$1:$BI$720,49,FALSE))</f>
        <v>98</v>
      </c>
      <c r="J153" s="29"/>
      <c r="K153" s="37">
        <f>IF(ISNA(VLOOKUP(K$7&amp;K$5&amp;K$6,ques17_18_20!$A$1:$BI$720,48,FALSE)),0,VLOOKUP(K$7&amp;K$5&amp;K$6,ques17_18_20!$A$1:$BI$720,48,FALSE))</f>
        <v>4.0887512899896805</v>
      </c>
      <c r="L153" s="29"/>
      <c r="M153" s="38">
        <f>IF(ISNA(VLOOKUP(K$7&amp;K$5&amp;K$6,ques17_18_20!$A$1:$BI$720,49,FALSE)),0,VLOOKUP(K$7&amp;K$5&amp;K$6,ques17_18_20!$A$1:$BI$720,49,FALSE))</f>
        <v>969</v>
      </c>
      <c r="N153" s="29"/>
      <c r="O153" s="37">
        <f>IF(ISNA(VLOOKUP(O$7&amp;O$5&amp;O$6,ques17_18_20!$A$1:$BI$720,48,FALSE)),0,VLOOKUP(O$7&amp;O$5&amp;O$6,ques17_18_20!$A$1:$BI$720,48,FALSE))</f>
        <v>4.4790419161676649</v>
      </c>
      <c r="P153" s="29"/>
      <c r="Q153" s="38">
        <f>IF(ISNA(VLOOKUP(O$7&amp;O$5&amp;O$6,ques17_18_20!$A$1:$BI$720,49,FALSE)),0,VLOOKUP(O$7&amp;O$5&amp;O$6,ques17_18_20!$A$1:$BI$720,49,FALSE))</f>
        <v>1169</v>
      </c>
      <c r="R153" s="6"/>
    </row>
    <row r="154" spans="1:18" x14ac:dyDescent="0.25">
      <c r="A154" s="42" t="s">
        <v>466</v>
      </c>
      <c r="B154" s="29"/>
      <c r="C154" s="37">
        <f>IF(ISNA(VLOOKUP(C$7&amp;C$5&amp;C$6,ques17_18_20!$A$1:$BI$720,50,FALSE)),0,VLOOKUP(C$7&amp;C$5&amp;C$6,ques17_18_20!$A$1:$BI$720,50,FALSE))</f>
        <v>4.79</v>
      </c>
      <c r="D154" s="29"/>
      <c r="E154" s="38">
        <f>IF(ISNA(VLOOKUP(C$7&amp;C$5&amp;C$6,ques17_18_20!$A$1:$BI$720,51,FALSE)),0,VLOOKUP(C$7&amp;C$5&amp;C$6,ques17_18_20!$A$1:$BI$720,51,FALSE))</f>
        <v>100</v>
      </c>
      <c r="F154" s="29"/>
      <c r="G154" s="37">
        <f>IF(ISNA(VLOOKUP(G$7&amp;G$5&amp;G$6,ques17_18_20!$A$1:$BI$720,50,FALSE)),0,VLOOKUP(G$7&amp;G$5&amp;G$6,ques17_18_20!$A$1:$BI$720,50,FALSE))</f>
        <v>4.8659793814432986</v>
      </c>
      <c r="H154" s="29"/>
      <c r="I154" s="38">
        <f>IF(ISNA(VLOOKUP(G$7&amp;G$5&amp;G$6,ques17_18_20!$A$1:$BI$720,51,FALSE)),0,VLOOKUP(G$7&amp;G$5&amp;G$6,ques17_18_20!$A$1:$BI$720,51,FALSE))</f>
        <v>97</v>
      </c>
      <c r="J154" s="29"/>
      <c r="K154" s="37">
        <f>IF(ISNA(VLOOKUP(K$7&amp;K$5&amp;K$6,ques17_18_20!$A$1:$BI$720,50,FALSE)),0,VLOOKUP(K$7&amp;K$5&amp;K$6,ques17_18_20!$A$1:$BI$720,50,FALSE))</f>
        <v>4.6860103626943008</v>
      </c>
      <c r="L154" s="29"/>
      <c r="M154" s="38">
        <f>IF(ISNA(VLOOKUP(K$7&amp;K$5&amp;K$6,ques17_18_20!$A$1:$BI$720,51,FALSE)),0,VLOOKUP(K$7&amp;K$5&amp;K$6,ques17_18_20!$A$1:$BI$720,51,FALSE))</f>
        <v>965</v>
      </c>
      <c r="N154" s="29"/>
      <c r="O154" s="37">
        <f>IF(ISNA(VLOOKUP(O$7&amp;O$5&amp;O$6,ques17_18_20!$A$1:$BI$720,50,FALSE)),0,VLOOKUP(O$7&amp;O$5&amp;O$6,ques17_18_20!$A$1:$BI$720,50,FALSE))</f>
        <v>4.8780068728522341</v>
      </c>
      <c r="P154" s="29"/>
      <c r="Q154" s="38">
        <f>IF(ISNA(VLOOKUP(O$7&amp;O$5&amp;O$6,ques17_18_20!$A$1:$BI$720,51,FALSE)),0,VLOOKUP(O$7&amp;O$5&amp;O$6,ques17_18_20!$A$1:$BI$720,51,FALSE))</f>
        <v>1164</v>
      </c>
      <c r="R154" s="6"/>
    </row>
    <row r="155" spans="1:18" x14ac:dyDescent="0.25">
      <c r="A155" s="42" t="s">
        <v>467</v>
      </c>
      <c r="B155" s="29"/>
      <c r="C155" s="37">
        <f>IF(ISNA(VLOOKUP(C$7&amp;C$5&amp;C$6,ques17_18_20!$A$1:$BI$720,52,FALSE)),0,VLOOKUP(C$7&amp;C$5&amp;C$6,ques17_18_20!$A$1:$BI$720,52,FALSE))</f>
        <v>5.09</v>
      </c>
      <c r="D155" s="29"/>
      <c r="E155" s="38">
        <f>IF(ISNA(VLOOKUP(C$7&amp;C$5&amp;C$6,ques17_18_20!$A$1:$BI$720,53,FALSE)),0,VLOOKUP(C$7&amp;C$5&amp;C$6,ques17_18_20!$A$1:$BI$720,53,FALSE))</f>
        <v>100</v>
      </c>
      <c r="F155" s="29"/>
      <c r="G155" s="37">
        <f>IF(ISNA(VLOOKUP(G$7&amp;G$5&amp;G$6,ques17_18_20!$A$1:$BI$720,52,FALSE)),0,VLOOKUP(G$7&amp;G$5&amp;G$6,ques17_18_20!$A$1:$BI$720,52,FALSE))</f>
        <v>5.2551020408163263</v>
      </c>
      <c r="H155" s="29"/>
      <c r="I155" s="38">
        <f>IF(ISNA(VLOOKUP(G$7&amp;G$5&amp;G$6,ques17_18_20!$A$1:$BI$720,53,FALSE)),0,VLOOKUP(G$7&amp;G$5&amp;G$6,ques17_18_20!$A$1:$BI$720,53,FALSE))</f>
        <v>98</v>
      </c>
      <c r="J155" s="29"/>
      <c r="K155" s="37">
        <f>IF(ISNA(VLOOKUP(K$7&amp;K$5&amp;K$6,ques17_18_20!$A$1:$BI$720,52,FALSE)),0,VLOOKUP(K$7&amp;K$5&amp;K$6,ques17_18_20!$A$1:$BI$720,52,FALSE))</f>
        <v>5.0880829015544045</v>
      </c>
      <c r="L155" s="29"/>
      <c r="M155" s="38">
        <f>IF(ISNA(VLOOKUP(K$7&amp;K$5&amp;K$6,ques17_18_20!$A$1:$BI$720,53,FALSE)),0,VLOOKUP(K$7&amp;K$5&amp;K$6,ques17_18_20!$A$1:$BI$720,53,FALSE))</f>
        <v>965</v>
      </c>
      <c r="N155" s="29"/>
      <c r="O155" s="37">
        <f>IF(ISNA(VLOOKUP(O$7&amp;O$5&amp;O$6,ques17_18_20!$A$1:$BI$720,52,FALSE)),0,VLOOKUP(O$7&amp;O$5&amp;O$6,ques17_18_20!$A$1:$BI$720,52,FALSE))</f>
        <v>5.1706896551724135</v>
      </c>
      <c r="P155" s="29"/>
      <c r="Q155" s="38">
        <f>IF(ISNA(VLOOKUP(O$7&amp;O$5&amp;O$6,ques17_18_20!$A$1:$BI$720,53,FALSE)),0,VLOOKUP(O$7&amp;O$5&amp;O$6,ques17_18_20!$A$1:$BI$720,53,FALSE))</f>
        <v>1160</v>
      </c>
      <c r="R155" s="6"/>
    </row>
    <row r="156" spans="1:18" x14ac:dyDescent="0.25">
      <c r="A156" s="42" t="s">
        <v>468</v>
      </c>
      <c r="B156" s="29"/>
      <c r="C156" s="37">
        <f>IF(ISNA(VLOOKUP(C$7&amp;C$5&amp;C$6,ques17_18_20!$A$1:$BI$720,54,FALSE)),0,VLOOKUP(C$7&amp;C$5&amp;C$6,ques17_18_20!$A$1:$BI$720,54,FALSE))</f>
        <v>4.3232323232323235</v>
      </c>
      <c r="D156" s="29"/>
      <c r="E156" s="38">
        <f>IF(ISNA(VLOOKUP(C$7&amp;C$5&amp;C$6,ques17_18_20!$A$1:$BI$720,55,FALSE)),0,VLOOKUP(C$7&amp;C$5&amp;C$6,ques17_18_20!$A$1:$BI$720,55,FALSE))</f>
        <v>99</v>
      </c>
      <c r="F156" s="29"/>
      <c r="G156" s="37">
        <f>IF(ISNA(VLOOKUP(G$7&amp;G$5&amp;G$6,ques17_18_20!$A$1:$BI$720,54,FALSE)),0,VLOOKUP(G$7&amp;G$5&amp;G$6,ques17_18_20!$A$1:$BI$720,54,FALSE))</f>
        <v>4.510416666666667</v>
      </c>
      <c r="H156" s="29"/>
      <c r="I156" s="38">
        <f>IF(ISNA(VLOOKUP(G$7&amp;G$5&amp;G$6,ques17_18_20!$A$1:$BI$720,55,FALSE)),0,VLOOKUP(G$7&amp;G$5&amp;G$6,ques17_18_20!$A$1:$BI$720,55,FALSE))</f>
        <v>96</v>
      </c>
      <c r="J156" s="29"/>
      <c r="K156" s="37">
        <f>IF(ISNA(VLOOKUP(K$7&amp;K$5&amp;K$6,ques17_18_20!$A$1:$BI$720,54,FALSE)),0,VLOOKUP(K$7&amp;K$5&amp;K$6,ques17_18_20!$A$1:$BI$720,54,FALSE))</f>
        <v>4.3154574132492112</v>
      </c>
      <c r="L156" s="29"/>
      <c r="M156" s="38">
        <f>IF(ISNA(VLOOKUP(K$7&amp;K$5&amp;K$6,ques17_18_20!$A$1:$BI$720,55,FALSE)),0,VLOOKUP(K$7&amp;K$5&amp;K$6,ques17_18_20!$A$1:$BI$720,55,FALSE))</f>
        <v>951</v>
      </c>
      <c r="N156" s="29"/>
      <c r="O156" s="37">
        <f>IF(ISNA(VLOOKUP(O$7&amp;O$5&amp;O$6,ques17_18_20!$A$1:$BI$720,54,FALSE)),0,VLOOKUP(O$7&amp;O$5&amp;O$6,ques17_18_20!$A$1:$BI$720,54,FALSE))</f>
        <v>4.5077989601386479</v>
      </c>
      <c r="P156" s="29"/>
      <c r="Q156" s="38">
        <f>IF(ISNA(VLOOKUP(O$7&amp;O$5&amp;O$6,ques17_18_20!$A$1:$BI$720,55,FALSE)),0,VLOOKUP(O$7&amp;O$5&amp;O$6,ques17_18_20!$A$1:$BI$720,55,FALSE))</f>
        <v>1154</v>
      </c>
      <c r="R156" s="6"/>
    </row>
    <row r="157" spans="1:18" x14ac:dyDescent="0.25">
      <c r="A157" s="42" t="s">
        <v>469</v>
      </c>
      <c r="B157" s="29"/>
      <c r="C157" s="37">
        <f>IF(ISNA(VLOOKUP(C$7&amp;C$5&amp;C$6,ques17_18_20!$A$1:$BI$720,56,FALSE)),0,VLOOKUP(C$7&amp;C$5&amp;C$6,ques17_18_20!$A$1:$BI$720,56,FALSE))</f>
        <v>4.4848484848484844</v>
      </c>
      <c r="D157" s="29"/>
      <c r="E157" s="38">
        <f>IF(ISNA(VLOOKUP(C$7&amp;C$5&amp;C$6,ques17_18_20!$A$1:$BI$720,57,FALSE)),0,VLOOKUP(C$7&amp;C$5&amp;C$6,ques17_18_20!$A$1:$BI$720,57,FALSE))</f>
        <v>99</v>
      </c>
      <c r="F157" s="29"/>
      <c r="G157" s="37">
        <f>IF(ISNA(VLOOKUP(G$7&amp;G$5&amp;G$6,ques17_18_20!$A$1:$BI$720,56,FALSE)),0,VLOOKUP(G$7&amp;G$5&amp;G$6,ques17_18_20!$A$1:$BI$720,56,FALSE))</f>
        <v>4.59375</v>
      </c>
      <c r="H157" s="29"/>
      <c r="I157" s="38">
        <f>IF(ISNA(VLOOKUP(G$7&amp;G$5&amp;G$6,ques17_18_20!$A$1:$BI$720,57,FALSE)),0,VLOOKUP(G$7&amp;G$5&amp;G$6,ques17_18_20!$A$1:$BI$720,57,FALSE))</f>
        <v>96</v>
      </c>
      <c r="J157" s="29"/>
      <c r="K157" s="37">
        <f>IF(ISNA(VLOOKUP(K$7&amp;K$5&amp;K$6,ques17_18_20!$A$1:$BI$720,56,FALSE)),0,VLOOKUP(K$7&amp;K$5&amp;K$6,ques17_18_20!$A$1:$BI$720,56,FALSE))</f>
        <v>4.6729758149316512</v>
      </c>
      <c r="L157" s="29"/>
      <c r="M157" s="38">
        <f>IF(ISNA(VLOOKUP(K$7&amp;K$5&amp;K$6,ques17_18_20!$A$1:$BI$720,57,FALSE)),0,VLOOKUP(K$7&amp;K$5&amp;K$6,ques17_18_20!$A$1:$BI$720,57,FALSE))</f>
        <v>951</v>
      </c>
      <c r="N157" s="29"/>
      <c r="O157" s="37">
        <f>IF(ISNA(VLOOKUP(O$7&amp;O$5&amp;O$6,ques17_18_20!$A$1:$BI$720,56,FALSE)),0,VLOOKUP(O$7&amp;O$5&amp;O$6,ques17_18_20!$A$1:$BI$720,56,FALSE))</f>
        <v>4.6620330147697651</v>
      </c>
      <c r="P157" s="29"/>
      <c r="Q157" s="38">
        <f>IF(ISNA(VLOOKUP(O$7&amp;O$5&amp;O$6,ques17_18_20!$A$1:$BI$720,57,FALSE)),0,VLOOKUP(O$7&amp;O$5&amp;O$6,ques17_18_20!$A$1:$BI$720,57,FALSE))</f>
        <v>1151</v>
      </c>
      <c r="R157" s="6"/>
    </row>
    <row r="158" spans="1:18" x14ac:dyDescent="0.25">
      <c r="A158" s="42" t="s">
        <v>470</v>
      </c>
      <c r="B158" s="29"/>
      <c r="C158" s="37">
        <f>IF(ISNA(VLOOKUP(C$7&amp;C$5&amp;C$6,ques17_18_20!$A$1:$BI$720,58,FALSE)),0,VLOOKUP(C$7&amp;C$5&amp;C$6,ques17_18_20!$A$1:$BI$720,58,FALSE))</f>
        <v>4.8383838383838382</v>
      </c>
      <c r="D158" s="29"/>
      <c r="E158" s="38">
        <f>IF(ISNA(VLOOKUP(C$7&amp;C$5&amp;C$6,ques17_18_20!$A$1:$BI$720,59,FALSE)),0,VLOOKUP(C$7&amp;C$5&amp;C$6,ques17_18_20!$A$1:$BI$720,59,FALSE))</f>
        <v>99</v>
      </c>
      <c r="F158" s="29"/>
      <c r="G158" s="37">
        <f>IF(ISNA(VLOOKUP(G$7&amp;G$5&amp;G$6,ques17_18_20!$A$1:$BI$720,58,FALSE)),0,VLOOKUP(G$7&amp;G$5&amp;G$6,ques17_18_20!$A$1:$BI$720,58,FALSE))</f>
        <v>4.78125</v>
      </c>
      <c r="H158" s="29"/>
      <c r="I158" s="38">
        <f>IF(ISNA(VLOOKUP(G$7&amp;G$5&amp;G$6,ques17_18_20!$A$1:$BI$720,59,FALSE)),0,VLOOKUP(G$7&amp;G$5&amp;G$6,ques17_18_20!$A$1:$BI$720,59,FALSE))</f>
        <v>96</v>
      </c>
      <c r="J158" s="29"/>
      <c r="K158" s="37">
        <f>IF(ISNA(VLOOKUP(K$7&amp;K$5&amp;K$6,ques17_18_20!$A$1:$BI$720,58,FALSE)),0,VLOOKUP(K$7&amp;K$5&amp;K$6,ques17_18_20!$A$1:$BI$720,58,FALSE))</f>
        <v>4.8369678089304253</v>
      </c>
      <c r="L158" s="29"/>
      <c r="M158" s="38">
        <f>IF(ISNA(VLOOKUP(K$7&amp;K$5&amp;K$6,ques17_18_20!$A$1:$BI$720,59,FALSE)),0,VLOOKUP(K$7&amp;K$5&amp;K$6,ques17_18_20!$A$1:$BI$720,59,FALSE))</f>
        <v>963</v>
      </c>
      <c r="N158" s="29"/>
      <c r="O158" s="37">
        <f>IF(ISNA(VLOOKUP(O$7&amp;O$5&amp;O$6,ques17_18_20!$A$1:$BI$720,58,FALSE)),0,VLOOKUP(O$7&amp;O$5&amp;O$6,ques17_18_20!$A$1:$BI$720,58,FALSE))</f>
        <v>4.8953287197231834</v>
      </c>
      <c r="P158" s="29"/>
      <c r="Q158" s="38">
        <f>IF(ISNA(VLOOKUP(O$7&amp;O$5&amp;O$6,ques17_18_20!$A$1:$BI$720,59,FALSE)),0,VLOOKUP(O$7&amp;O$5&amp;O$6,ques17_18_20!$A$1:$BI$720,59,FALSE))</f>
        <v>1156</v>
      </c>
      <c r="R158" s="6"/>
    </row>
    <row r="159" spans="1:18" x14ac:dyDescent="0.25">
      <c r="A159" s="42" t="s">
        <v>471</v>
      </c>
      <c r="B159" s="29"/>
      <c r="C159" s="37">
        <f>IF(ISNA(VLOOKUP(C$7&amp;C$5&amp;C$6,ques17_18_20!$A$1:$BI$720,60,FALSE)),0,VLOOKUP(C$7&amp;C$5&amp;C$6,ques17_18_20!$A$1:$BI$720,60,FALSE))</f>
        <v>5</v>
      </c>
      <c r="D159" s="29"/>
      <c r="E159" s="38">
        <f>IF(ISNA(VLOOKUP(C$7&amp;C$5&amp;C$6,ques17_18_20!$A$1:$BI$720,61,FALSE)),0,VLOOKUP(C$7&amp;C$5&amp;C$6,ques17_18_20!$A$1:$BI$720,61,FALSE))</f>
        <v>99</v>
      </c>
      <c r="F159" s="29"/>
      <c r="G159" s="37">
        <f>IF(ISNA(VLOOKUP(G$7&amp;G$5&amp;G$6,ques17_18_20!$A$1:$BI$720,60,FALSE)),0,VLOOKUP(G$7&amp;G$5&amp;G$6,ques17_18_20!$A$1:$BI$720,60,FALSE))</f>
        <v>4.927083333333333</v>
      </c>
      <c r="H159" s="29"/>
      <c r="I159" s="38">
        <f>IF(ISNA(VLOOKUP(G$7&amp;G$5&amp;G$6,ques17_18_20!$A$1:$BI$720,61,FALSE)),0,VLOOKUP(G$7&amp;G$5&amp;G$6,ques17_18_20!$A$1:$BI$720,61,FALSE))</f>
        <v>96</v>
      </c>
      <c r="J159" s="29"/>
      <c r="K159" s="37">
        <f>IF(ISNA(VLOOKUP(K$7&amp;K$5&amp;K$6,ques17_18_20!$A$1:$BI$720,60,FALSE)),0,VLOOKUP(K$7&amp;K$5&amp;K$6,ques17_18_20!$A$1:$BI$720,60,FALSE))</f>
        <v>4.9289446185997914</v>
      </c>
      <c r="L159" s="29"/>
      <c r="M159" s="38">
        <f>IF(ISNA(VLOOKUP(K$7&amp;K$5&amp;K$6,ques17_18_20!$A$1:$BI$720,61,FALSE)),0,VLOOKUP(K$7&amp;K$5&amp;K$6,ques17_18_20!$A$1:$BI$720,61,FALSE))</f>
        <v>957</v>
      </c>
      <c r="N159" s="29"/>
      <c r="O159" s="37">
        <f>IF(ISNA(VLOOKUP(O$7&amp;O$5&amp;O$6,ques17_18_20!$A$1:$BI$720,60,FALSE)),0,VLOOKUP(O$7&amp;O$5&amp;O$6,ques17_18_20!$A$1:$BI$720,60,FALSE))</f>
        <v>5.0588744588744587</v>
      </c>
      <c r="P159" s="29"/>
      <c r="Q159" s="38">
        <f>IF(ISNA(VLOOKUP(O$7&amp;O$5&amp;O$6,ques17_18_20!$A$1:$BI$720,61,FALSE)),0,VLOOKUP(O$7&amp;O$5&amp;O$6,ques17_18_20!$A$1:$BI$720,61,FALSE))</f>
        <v>1155</v>
      </c>
      <c r="R159" s="6"/>
    </row>
    <row r="160" spans="1:18" x14ac:dyDescent="0.25">
      <c r="A160" s="36"/>
      <c r="B160" s="29"/>
      <c r="C160" s="37"/>
      <c r="D160" s="29"/>
      <c r="E160" s="38"/>
      <c r="F160" s="29"/>
      <c r="G160" s="37"/>
      <c r="H160" s="29"/>
      <c r="I160" s="38"/>
      <c r="J160" s="29"/>
      <c r="K160" s="37"/>
      <c r="L160" s="29"/>
      <c r="M160" s="38"/>
      <c r="N160" s="29"/>
      <c r="O160" s="37"/>
      <c r="P160" s="29"/>
      <c r="Q160" s="38"/>
      <c r="R160" s="6"/>
    </row>
    <row r="161" spans="1:18" x14ac:dyDescent="0.25">
      <c r="A161" s="36"/>
      <c r="B161" s="29"/>
      <c r="C161" s="37"/>
      <c r="D161" s="29"/>
      <c r="E161" s="3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6"/>
    </row>
    <row r="162" spans="1:18" x14ac:dyDescent="0.25">
      <c r="A162" s="36"/>
      <c r="B162" s="29"/>
      <c r="C162" s="37"/>
      <c r="D162" s="29"/>
      <c r="E162" s="3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6"/>
    </row>
    <row r="163" spans="1:18" x14ac:dyDescent="0.25">
      <c r="A163" s="36"/>
      <c r="B163" s="29"/>
      <c r="C163" s="37"/>
      <c r="D163" s="29"/>
      <c r="E163" s="3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6"/>
    </row>
    <row r="164" spans="1:18" ht="15.75" thickBot="1" x14ac:dyDescent="0.3">
      <c r="A164" s="9"/>
      <c r="B164" s="10"/>
      <c r="C164" s="14"/>
      <c r="D164" s="10"/>
      <c r="E164" s="1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</row>
  </sheetData>
  <mergeCells count="13">
    <mergeCell ref="C3:Q3"/>
    <mergeCell ref="O5:Q5"/>
    <mergeCell ref="O7:Q7"/>
    <mergeCell ref="C6:E6"/>
    <mergeCell ref="G6:I6"/>
    <mergeCell ref="K6:M6"/>
    <mergeCell ref="O6:Q6"/>
    <mergeCell ref="C5:E5"/>
    <mergeCell ref="C7:E7"/>
    <mergeCell ref="G5:I5"/>
    <mergeCell ref="G7:I7"/>
    <mergeCell ref="K5:M5"/>
    <mergeCell ref="K7:M7"/>
  </mergeCells>
  <dataValidations count="2">
    <dataValidation type="list" allowBlank="1" showInputMessage="1" showErrorMessage="1" sqref="C5:E5 G5:I5 K5:M5 O5:Q5">
      <formula1>inst</formula1>
    </dataValidation>
    <dataValidation type="list" allowBlank="1" showInputMessage="1" showErrorMessage="1" sqref="C6:E6 G6:I6 K6:M6 O6:Q6">
      <formula1>dept</formula1>
    </dataValidation>
  </dataValidations>
  <pageMargins left="0.7" right="0.7" top="0.75" bottom="0.75" header="0.3" footer="0.3"/>
  <pageSetup scale="48" fitToHeight="3" orientation="landscape" r:id="rId1"/>
  <headerFooter>
    <oddFooter>&amp;L&amp;D&amp;R&amp;Z&amp;F</oddFooter>
  </headerFooter>
  <rowBreaks count="1" manualBreakCount="1">
    <brk id="85" max="17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list1!$A$1:$A$2</xm:f>
          </x14:formula1>
          <xm:sqref>C5:E5 G5:I5 K5:M5 O5:Q5</xm:sqref>
        </x14:dataValidation>
        <x14:dataValidation type="list" allowBlank="1" showInputMessage="1" showErrorMessage="1">
          <x14:formula1>
            <xm:f>list2!$A$1:$A$56</xm:f>
          </x14:formula1>
          <xm:sqref>C6:E6 G6:I6 K6:M6 O6:Q6</xm:sqref>
        </x14:dataValidation>
        <x14:dataValidation type="list" allowBlank="1" showInputMessage="1" showErrorMessage="1">
          <x14:formula1>
            <xm:f>list3!$A$1:$A$2</xm:f>
          </x14:formula1>
          <xm:sqref>C7:E7 G7:I7 K7:M7 O7:Q7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workbookViewId="0"/>
  </sheetViews>
  <sheetFormatPr defaultRowHeight="15" x14ac:dyDescent="0.25"/>
  <cols>
    <col min="1" max="1" width="43.42578125" bestFit="1" customWidth="1"/>
  </cols>
  <sheetData>
    <row r="1" spans="1:1" x14ac:dyDescent="0.25">
      <c r="A1" s="21" t="s">
        <v>476</v>
      </c>
    </row>
    <row r="2" spans="1:1" x14ac:dyDescent="0.25">
      <c r="A2" s="20" t="s">
        <v>140</v>
      </c>
    </row>
    <row r="3" spans="1:1" x14ac:dyDescent="0.25">
      <c r="A3" s="20" t="s">
        <v>73</v>
      </c>
    </row>
    <row r="4" spans="1:1" x14ac:dyDescent="0.25">
      <c r="A4" s="20" t="s">
        <v>158</v>
      </c>
    </row>
    <row r="5" spans="1:1" x14ac:dyDescent="0.25">
      <c r="A5" s="20" t="s">
        <v>160</v>
      </c>
    </row>
    <row r="6" spans="1:1" x14ac:dyDescent="0.25">
      <c r="A6" s="20" t="s">
        <v>77</v>
      </c>
    </row>
    <row r="7" spans="1:1" x14ac:dyDescent="0.25">
      <c r="A7" s="20" t="s">
        <v>108</v>
      </c>
    </row>
    <row r="8" spans="1:1" x14ac:dyDescent="0.25">
      <c r="A8" s="20" t="s">
        <v>164</v>
      </c>
    </row>
    <row r="9" spans="1:1" x14ac:dyDescent="0.25">
      <c r="A9" s="20" t="s">
        <v>126</v>
      </c>
    </row>
    <row r="10" spans="1:1" x14ac:dyDescent="0.25">
      <c r="A10" s="20" t="s">
        <v>156</v>
      </c>
    </row>
    <row r="11" spans="1:1" x14ac:dyDescent="0.25">
      <c r="A11" s="20" t="s">
        <v>118</v>
      </c>
    </row>
    <row r="12" spans="1:1" x14ac:dyDescent="0.25">
      <c r="A12" s="20" t="s">
        <v>106</v>
      </c>
    </row>
    <row r="13" spans="1:1" x14ac:dyDescent="0.25">
      <c r="A13" s="20" t="s">
        <v>96</v>
      </c>
    </row>
    <row r="14" spans="1:1" x14ac:dyDescent="0.25">
      <c r="A14" s="20" t="s">
        <v>88</v>
      </c>
    </row>
    <row r="15" spans="1:1" x14ac:dyDescent="0.25">
      <c r="A15" s="20" t="s">
        <v>134</v>
      </c>
    </row>
    <row r="16" spans="1:1" x14ac:dyDescent="0.25">
      <c r="A16" s="20" t="s">
        <v>150</v>
      </c>
    </row>
    <row r="17" spans="1:1" x14ac:dyDescent="0.25">
      <c r="A17" s="20" t="s">
        <v>98</v>
      </c>
    </row>
    <row r="18" spans="1:1" x14ac:dyDescent="0.25">
      <c r="A18" s="20" t="s">
        <v>142</v>
      </c>
    </row>
    <row r="19" spans="1:1" x14ac:dyDescent="0.25">
      <c r="A19" s="20" t="s">
        <v>90</v>
      </c>
    </row>
    <row r="20" spans="1:1" x14ac:dyDescent="0.25">
      <c r="A20" s="20" t="s">
        <v>104</v>
      </c>
    </row>
    <row r="21" spans="1:1" x14ac:dyDescent="0.25">
      <c r="A21" s="20" t="s">
        <v>71</v>
      </c>
    </row>
    <row r="22" spans="1:1" x14ac:dyDescent="0.25">
      <c r="A22" s="20" t="s">
        <v>84</v>
      </c>
    </row>
    <row r="23" spans="1:1" x14ac:dyDescent="0.25">
      <c r="A23" s="20" t="s">
        <v>114</v>
      </c>
    </row>
    <row r="24" spans="1:1" x14ac:dyDescent="0.25">
      <c r="A24" s="20" t="s">
        <v>486</v>
      </c>
    </row>
    <row r="25" spans="1:1" x14ac:dyDescent="0.25">
      <c r="A25" s="20" t="s">
        <v>144</v>
      </c>
    </row>
    <row r="26" spans="1:1" x14ac:dyDescent="0.25">
      <c r="A26" s="20" t="s">
        <v>128</v>
      </c>
    </row>
    <row r="27" spans="1:1" x14ac:dyDescent="0.25">
      <c r="A27" s="20" t="s">
        <v>100</v>
      </c>
    </row>
    <row r="28" spans="1:1" x14ac:dyDescent="0.25">
      <c r="A28" s="20" t="s">
        <v>166</v>
      </c>
    </row>
    <row r="29" spans="1:1" x14ac:dyDescent="0.25">
      <c r="A29" s="20" t="s">
        <v>110</v>
      </c>
    </row>
    <row r="30" spans="1:1" x14ac:dyDescent="0.25">
      <c r="A30" s="20" t="s">
        <v>116</v>
      </c>
    </row>
    <row r="31" spans="1:1" x14ac:dyDescent="0.25">
      <c r="A31" s="20" t="s">
        <v>86</v>
      </c>
    </row>
    <row r="32" spans="1:1" x14ac:dyDescent="0.25">
      <c r="A32" s="20" t="s">
        <v>124</v>
      </c>
    </row>
    <row r="33" spans="1:1" x14ac:dyDescent="0.25">
      <c r="A33" s="20" t="s">
        <v>75</v>
      </c>
    </row>
    <row r="34" spans="1:1" x14ac:dyDescent="0.25">
      <c r="A34" s="20" t="s">
        <v>79</v>
      </c>
    </row>
    <row r="35" spans="1:1" x14ac:dyDescent="0.25">
      <c r="A35" s="20" t="s">
        <v>94</v>
      </c>
    </row>
    <row r="36" spans="1:1" x14ac:dyDescent="0.25">
      <c r="A36" s="20" t="s">
        <v>112</v>
      </c>
    </row>
    <row r="37" spans="1:1" x14ac:dyDescent="0.25">
      <c r="A37" s="20" t="s">
        <v>162</v>
      </c>
    </row>
    <row r="38" spans="1:1" x14ac:dyDescent="0.25">
      <c r="A38" s="20" t="s">
        <v>120</v>
      </c>
    </row>
    <row r="39" spans="1:1" x14ac:dyDescent="0.25">
      <c r="A39" s="20" t="s">
        <v>130</v>
      </c>
    </row>
    <row r="40" spans="1:1" x14ac:dyDescent="0.25">
      <c r="A40" s="20" t="s">
        <v>136</v>
      </c>
    </row>
    <row r="41" spans="1:1" x14ac:dyDescent="0.25">
      <c r="A41" s="20" t="s">
        <v>146</v>
      </c>
    </row>
    <row r="42" spans="1:1" x14ac:dyDescent="0.25">
      <c r="A42" s="20" t="s">
        <v>152</v>
      </c>
    </row>
    <row r="43" spans="1:1" x14ac:dyDescent="0.25">
      <c r="A43" s="20" t="s">
        <v>132</v>
      </c>
    </row>
    <row r="44" spans="1:1" x14ac:dyDescent="0.25">
      <c r="A44" s="20" t="s">
        <v>122</v>
      </c>
    </row>
    <row r="45" spans="1:1" x14ac:dyDescent="0.25">
      <c r="A45" s="20" t="s">
        <v>102</v>
      </c>
    </row>
    <row r="46" spans="1:1" x14ac:dyDescent="0.25">
      <c r="A46" s="20" t="s">
        <v>81</v>
      </c>
    </row>
    <row r="47" spans="1:1" x14ac:dyDescent="0.25">
      <c r="A47" s="20" t="s">
        <v>148</v>
      </c>
    </row>
    <row r="48" spans="1:1" x14ac:dyDescent="0.25">
      <c r="A48" s="20" t="s">
        <v>92</v>
      </c>
    </row>
    <row r="49" spans="1:1" x14ac:dyDescent="0.25">
      <c r="A49" s="20" t="s">
        <v>154</v>
      </c>
    </row>
    <row r="50" spans="1:1" x14ac:dyDescent="0.25">
      <c r="A50" s="20" t="s">
        <v>60</v>
      </c>
    </row>
    <row r="51" spans="1:1" x14ac:dyDescent="0.25">
      <c r="A51" s="20" t="s">
        <v>61</v>
      </c>
    </row>
    <row r="52" spans="1:1" x14ac:dyDescent="0.25">
      <c r="A52" s="20" t="s">
        <v>62</v>
      </c>
    </row>
    <row r="53" spans="1:1" x14ac:dyDescent="0.25">
      <c r="A53" s="20" t="s">
        <v>63</v>
      </c>
    </row>
    <row r="54" spans="1:1" x14ac:dyDescent="0.25">
      <c r="A54" s="20" t="s">
        <v>64</v>
      </c>
    </row>
    <row r="55" spans="1:1" x14ac:dyDescent="0.25">
      <c r="A55" s="20" t="s">
        <v>65</v>
      </c>
    </row>
    <row r="56" spans="1:1" x14ac:dyDescent="0.25">
      <c r="A56" s="20" t="s">
        <v>68</v>
      </c>
    </row>
    <row r="57" spans="1:1" x14ac:dyDescent="0.25">
      <c r="A57" s="21"/>
    </row>
  </sheetData>
  <sortState ref="A1:A49">
    <sortCondition ref="A1:A49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9" sqref="C19"/>
    </sheetView>
  </sheetViews>
  <sheetFormatPr defaultRowHeight="15" x14ac:dyDescent="0.25"/>
  <sheetData>
    <row r="1" spans="1:1" x14ac:dyDescent="0.25">
      <c r="A1">
        <v>2010</v>
      </c>
    </row>
    <row r="2" spans="1:1" x14ac:dyDescent="0.25">
      <c r="A2">
        <v>2011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42"/>
  <sheetViews>
    <sheetView topLeftCell="A100" workbookViewId="0">
      <selection activeCell="A121" sqref="A121:A242"/>
    </sheetView>
  </sheetViews>
  <sheetFormatPr defaultRowHeight="15" x14ac:dyDescent="0.25"/>
  <cols>
    <col min="1" max="1" width="40.85546875" customWidth="1"/>
    <col min="4" max="4" width="43.42578125" bestFit="1" customWidth="1"/>
    <col min="5" max="5" width="12" customWidth="1"/>
  </cols>
  <sheetData>
    <row r="1" spans="1:63" x14ac:dyDescent="0.25">
      <c r="A1" t="s">
        <v>473</v>
      </c>
      <c r="B1" s="1" t="s">
        <v>0</v>
      </c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</row>
    <row r="2" spans="1:63" x14ac:dyDescent="0.25">
      <c r="A2" t="str">
        <f>E2&amp;C2&amp;D2</f>
        <v>2010UO_ALL_</v>
      </c>
      <c r="C2" s="1" t="s">
        <v>59</v>
      </c>
      <c r="D2" s="1" t="s">
        <v>476</v>
      </c>
      <c r="E2" s="1">
        <v>2010</v>
      </c>
      <c r="F2" s="1">
        <v>0</v>
      </c>
      <c r="G2" s="1">
        <v>4674</v>
      </c>
      <c r="H2" s="1">
        <v>4.0542090174615586</v>
      </c>
      <c r="I2" s="1">
        <v>3837</v>
      </c>
      <c r="J2" s="1">
        <v>4.7414984059511163</v>
      </c>
      <c r="K2" s="1">
        <v>3764</v>
      </c>
      <c r="L2" s="1">
        <v>3.9804024039717794</v>
      </c>
      <c r="M2" s="1">
        <v>3827</v>
      </c>
      <c r="N2" s="1">
        <v>4.6647152740819582</v>
      </c>
      <c r="O2" s="1">
        <v>3758</v>
      </c>
      <c r="P2" s="1">
        <v>4.0018523418893883</v>
      </c>
      <c r="Q2" s="1">
        <v>3779</v>
      </c>
      <c r="R2" s="1">
        <v>4.6848501215230893</v>
      </c>
      <c r="S2" s="1">
        <v>3703</v>
      </c>
      <c r="T2" s="1">
        <v>3.0450026164311881</v>
      </c>
      <c r="U2" s="1">
        <v>3822</v>
      </c>
      <c r="V2" s="1">
        <v>3.4409805488942178</v>
      </c>
      <c r="W2" s="1">
        <v>3753</v>
      </c>
      <c r="X2" s="1">
        <v>3.4836065573770494</v>
      </c>
      <c r="Y2" s="1">
        <v>3782</v>
      </c>
      <c r="Z2" s="1">
        <v>4.6898222940226173</v>
      </c>
      <c r="AA2" s="1">
        <v>3714</v>
      </c>
      <c r="AB2" s="1">
        <v>3.5558769392584804</v>
      </c>
      <c r="AC2" s="1">
        <v>3803</v>
      </c>
      <c r="AD2" s="1">
        <v>3.7926143965747925</v>
      </c>
      <c r="AE2" s="1">
        <v>3737</v>
      </c>
      <c r="AF2" s="1">
        <v>4.8830317335431417</v>
      </c>
      <c r="AG2" s="1">
        <v>3813</v>
      </c>
      <c r="AH2" s="1">
        <v>5.1563753007217326</v>
      </c>
      <c r="AI2" s="1">
        <v>3741</v>
      </c>
      <c r="AJ2" s="1">
        <v>3.7290847102019407</v>
      </c>
      <c r="AK2" s="1">
        <v>3813</v>
      </c>
      <c r="AL2" s="1">
        <v>4.5793121834177555</v>
      </c>
      <c r="AM2" s="1">
        <v>3751</v>
      </c>
      <c r="AN2" s="1">
        <v>4.1078457097874574</v>
      </c>
      <c r="AO2" s="1">
        <v>3811</v>
      </c>
      <c r="AP2" s="1">
        <v>4.5624000000000002</v>
      </c>
      <c r="AQ2" s="1">
        <v>3750</v>
      </c>
      <c r="AR2" s="1">
        <v>4.4724430312665611</v>
      </c>
      <c r="AS2" s="1">
        <v>3774</v>
      </c>
      <c r="AT2" s="1">
        <v>4.906072874493927</v>
      </c>
      <c r="AU2" s="1">
        <v>3705</v>
      </c>
      <c r="AV2" s="1">
        <v>3.4232508645916466</v>
      </c>
      <c r="AW2" s="1">
        <v>3759</v>
      </c>
      <c r="AX2" s="1">
        <v>4.2590491626148026</v>
      </c>
      <c r="AY2" s="1">
        <v>3702</v>
      </c>
      <c r="AZ2" s="1">
        <v>3.6252688172043013</v>
      </c>
      <c r="BA2" s="1">
        <v>3720</v>
      </c>
      <c r="BB2" s="1">
        <v>4.3445816186556927</v>
      </c>
      <c r="BC2" s="1">
        <v>3645</v>
      </c>
      <c r="BD2" s="1">
        <v>3.8357771260997069</v>
      </c>
      <c r="BE2" s="1">
        <v>3751</v>
      </c>
      <c r="BF2" s="1">
        <v>4.4868385345997286</v>
      </c>
      <c r="BG2" s="1">
        <v>3685</v>
      </c>
      <c r="BH2" s="1">
        <v>4.1539278131634818</v>
      </c>
      <c r="BI2" s="1">
        <v>3768</v>
      </c>
      <c r="BJ2" s="1">
        <v>4.6711553999461355</v>
      </c>
      <c r="BK2" s="1">
        <v>3713</v>
      </c>
    </row>
    <row r="3" spans="1:63" x14ac:dyDescent="0.25">
      <c r="A3" t="str">
        <f t="shared" ref="A3:A66" si="0">E3&amp;C3&amp;D3</f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299</v>
      </c>
      <c r="H3" s="1">
        <v>4.1782945736434112</v>
      </c>
      <c r="I3" s="1">
        <v>258</v>
      </c>
      <c r="J3" s="1">
        <v>4.7312252964426875</v>
      </c>
      <c r="K3" s="1">
        <v>253</v>
      </c>
      <c r="L3" s="1">
        <v>4.054474708171206</v>
      </c>
      <c r="M3" s="1">
        <v>257</v>
      </c>
      <c r="N3" s="1">
        <v>4.4664031620553359</v>
      </c>
      <c r="O3" s="1">
        <v>253</v>
      </c>
      <c r="P3" s="1">
        <v>4.027237354085603</v>
      </c>
      <c r="Q3" s="1">
        <v>257</v>
      </c>
      <c r="R3" s="1">
        <v>4.5617529880478092</v>
      </c>
      <c r="S3" s="1">
        <v>251</v>
      </c>
      <c r="T3" s="1">
        <v>2.96875</v>
      </c>
      <c r="U3" s="1">
        <v>256</v>
      </c>
      <c r="V3" s="1">
        <v>3.1155378486055776</v>
      </c>
      <c r="W3" s="1">
        <v>251</v>
      </c>
      <c r="X3" s="1">
        <v>3.3607843137254902</v>
      </c>
      <c r="Y3" s="1">
        <v>255</v>
      </c>
      <c r="Z3" s="1">
        <v>4.8366533864541834</v>
      </c>
      <c r="AA3" s="1">
        <v>251</v>
      </c>
      <c r="AB3" s="1">
        <v>3.626984126984127</v>
      </c>
      <c r="AC3" s="1">
        <v>252</v>
      </c>
      <c r="AD3" s="1">
        <v>3.6265060240963853</v>
      </c>
      <c r="AE3" s="1">
        <v>249</v>
      </c>
      <c r="AF3" s="1">
        <v>4.8326848249027234</v>
      </c>
      <c r="AG3" s="1">
        <v>257</v>
      </c>
      <c r="AH3" s="1">
        <v>5.0434782608695654</v>
      </c>
      <c r="AI3" s="1">
        <v>253</v>
      </c>
      <c r="AJ3" s="1">
        <v>3.66796875</v>
      </c>
      <c r="AK3" s="1">
        <v>256</v>
      </c>
      <c r="AL3" s="1">
        <v>4.4466403162055332</v>
      </c>
      <c r="AM3" s="1">
        <v>253</v>
      </c>
      <c r="AN3" s="1">
        <v>4.02734375</v>
      </c>
      <c r="AO3" s="1">
        <v>256</v>
      </c>
      <c r="AP3" s="1">
        <v>4.8616600790513838</v>
      </c>
      <c r="AQ3" s="1">
        <v>253</v>
      </c>
      <c r="AR3" s="1">
        <v>4.4627450980392158</v>
      </c>
      <c r="AS3" s="1">
        <v>255</v>
      </c>
      <c r="AT3" s="1">
        <v>4.9920634920634921</v>
      </c>
      <c r="AU3" s="1">
        <v>252</v>
      </c>
      <c r="AV3" s="1">
        <v>3.4527559055118111</v>
      </c>
      <c r="AW3" s="1">
        <v>254</v>
      </c>
      <c r="AX3" s="1">
        <v>4.1405622489959839</v>
      </c>
      <c r="AY3" s="1">
        <v>249</v>
      </c>
      <c r="AZ3" s="1">
        <v>3.5742971887550201</v>
      </c>
      <c r="BA3" s="1">
        <v>249</v>
      </c>
      <c r="BB3" s="1">
        <v>4.2603305785123968</v>
      </c>
      <c r="BC3" s="1">
        <v>242</v>
      </c>
      <c r="BD3" s="1">
        <v>3.58</v>
      </c>
      <c r="BE3" s="1">
        <v>250</v>
      </c>
      <c r="BF3" s="1">
        <v>4.6533864541832672</v>
      </c>
      <c r="BG3" s="1">
        <v>251</v>
      </c>
      <c r="BH3" s="1">
        <v>4.0352941176470587</v>
      </c>
      <c r="BI3" s="1">
        <v>255</v>
      </c>
      <c r="BJ3" s="1">
        <v>4.6190476190476186</v>
      </c>
      <c r="BK3" s="1">
        <v>252</v>
      </c>
    </row>
    <row r="4" spans="1:63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482</v>
      </c>
      <c r="H4" s="1">
        <v>4.1571072319201994</v>
      </c>
      <c r="I4" s="1">
        <v>401</v>
      </c>
      <c r="J4" s="1">
        <v>4.8463476070528966</v>
      </c>
      <c r="K4" s="1">
        <v>397</v>
      </c>
      <c r="L4" s="1">
        <v>4.1604010025062657</v>
      </c>
      <c r="M4" s="1">
        <v>399</v>
      </c>
      <c r="N4" s="1">
        <v>4.8737373737373737</v>
      </c>
      <c r="O4" s="1">
        <v>396</v>
      </c>
      <c r="P4" s="1">
        <v>4.237373737373737</v>
      </c>
      <c r="Q4" s="1">
        <v>396</v>
      </c>
      <c r="R4" s="1">
        <v>4.8979591836734695</v>
      </c>
      <c r="S4" s="1">
        <v>392</v>
      </c>
      <c r="T4" s="1">
        <v>3.388471177944862</v>
      </c>
      <c r="U4" s="1">
        <v>399</v>
      </c>
      <c r="V4" s="1">
        <v>4.3022670025188914</v>
      </c>
      <c r="W4" s="1">
        <v>397</v>
      </c>
      <c r="X4" s="1">
        <v>3.5852417302798982</v>
      </c>
      <c r="Y4" s="1">
        <v>393</v>
      </c>
      <c r="Z4" s="1">
        <v>4.7826086956521738</v>
      </c>
      <c r="AA4" s="1">
        <v>391</v>
      </c>
      <c r="AB4" s="1">
        <v>3.4318181818181817</v>
      </c>
      <c r="AC4" s="1">
        <v>396</v>
      </c>
      <c r="AD4" s="1">
        <v>3.3161953727506428</v>
      </c>
      <c r="AE4" s="1">
        <v>389</v>
      </c>
      <c r="AF4" s="1">
        <v>4.9644670050761421</v>
      </c>
      <c r="AG4" s="1">
        <v>394</v>
      </c>
      <c r="AH4" s="1">
        <v>5.2493638676844787</v>
      </c>
      <c r="AI4" s="1">
        <v>393</v>
      </c>
      <c r="AJ4" s="1">
        <v>3.9141414141414139</v>
      </c>
      <c r="AK4" s="1">
        <v>396</v>
      </c>
      <c r="AL4" s="1">
        <v>4.6972010178117047</v>
      </c>
      <c r="AM4" s="1">
        <v>393</v>
      </c>
      <c r="AN4" s="1">
        <v>4.0827067669172932</v>
      </c>
      <c r="AO4" s="1">
        <v>399</v>
      </c>
      <c r="AP4" s="1">
        <v>4.3863636363636367</v>
      </c>
      <c r="AQ4" s="1">
        <v>396</v>
      </c>
      <c r="AR4" s="1">
        <v>4.5037783375314859</v>
      </c>
      <c r="AS4" s="1">
        <v>397</v>
      </c>
      <c r="AT4" s="1">
        <v>4.8299492385786804</v>
      </c>
      <c r="AU4" s="1">
        <v>394</v>
      </c>
      <c r="AV4" s="1">
        <v>3.5757575757575757</v>
      </c>
      <c r="AW4" s="1">
        <v>396</v>
      </c>
      <c r="AX4" s="1">
        <v>4.3341772151898734</v>
      </c>
      <c r="AY4" s="1">
        <v>395</v>
      </c>
      <c r="AZ4" s="1">
        <v>3.7551020408163267</v>
      </c>
      <c r="BA4" s="1">
        <v>392</v>
      </c>
      <c r="BB4" s="1">
        <v>4.3358974358974356</v>
      </c>
      <c r="BC4" s="1">
        <v>390</v>
      </c>
      <c r="BD4" s="1">
        <v>3.9544303797468356</v>
      </c>
      <c r="BE4" s="1">
        <v>395</v>
      </c>
      <c r="BF4" s="1">
        <v>4.4591836734693882</v>
      </c>
      <c r="BG4" s="1">
        <v>392</v>
      </c>
      <c r="BH4" s="1">
        <v>4.1313131313131315</v>
      </c>
      <c r="BI4" s="1">
        <v>396</v>
      </c>
      <c r="BJ4" s="1">
        <v>4.5883838383838382</v>
      </c>
      <c r="BK4" s="1">
        <v>396</v>
      </c>
    </row>
    <row r="5" spans="1:63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1064</v>
      </c>
      <c r="H5" s="1">
        <v>4.0830449826989623</v>
      </c>
      <c r="I5" s="1">
        <v>867</v>
      </c>
      <c r="J5" s="1">
        <v>4.7473560517038775</v>
      </c>
      <c r="K5" s="1">
        <v>851</v>
      </c>
      <c r="L5" s="1">
        <v>4.0034602076124566</v>
      </c>
      <c r="M5" s="1">
        <v>867</v>
      </c>
      <c r="N5" s="1">
        <v>4.6011695906432752</v>
      </c>
      <c r="O5" s="1">
        <v>855</v>
      </c>
      <c r="P5" s="1">
        <v>3.9801169590643273</v>
      </c>
      <c r="Q5" s="1">
        <v>855</v>
      </c>
      <c r="R5" s="1">
        <v>4.7026066350710902</v>
      </c>
      <c r="S5" s="1">
        <v>844</v>
      </c>
      <c r="T5" s="1">
        <v>3.0461893764434178</v>
      </c>
      <c r="U5" s="1">
        <v>866</v>
      </c>
      <c r="V5" s="1">
        <v>3.1666666666666665</v>
      </c>
      <c r="W5" s="1">
        <v>852</v>
      </c>
      <c r="X5" s="1">
        <v>3.5040840140023337</v>
      </c>
      <c r="Y5" s="1">
        <v>857</v>
      </c>
      <c r="Z5" s="1">
        <v>4.6631079478054565</v>
      </c>
      <c r="AA5" s="1">
        <v>843</v>
      </c>
      <c r="AB5" s="1">
        <v>3.8410672853828305</v>
      </c>
      <c r="AC5" s="1">
        <v>862</v>
      </c>
      <c r="AD5" s="1">
        <v>4.2549941245593423</v>
      </c>
      <c r="AE5" s="1">
        <v>851</v>
      </c>
      <c r="AF5" s="1">
        <v>4.8903002309468819</v>
      </c>
      <c r="AG5" s="1">
        <v>866</v>
      </c>
      <c r="AH5" s="1">
        <v>5.1279342723004691</v>
      </c>
      <c r="AI5" s="1">
        <v>852</v>
      </c>
      <c r="AJ5" s="1">
        <v>3.6597222222222223</v>
      </c>
      <c r="AK5" s="1">
        <v>864</v>
      </c>
      <c r="AL5" s="1">
        <v>4.336854460093897</v>
      </c>
      <c r="AM5" s="1">
        <v>852</v>
      </c>
      <c r="AN5" s="1">
        <v>4.1898148148148149</v>
      </c>
      <c r="AO5" s="1">
        <v>864</v>
      </c>
      <c r="AP5" s="1">
        <v>4.5515222482435593</v>
      </c>
      <c r="AQ5" s="1">
        <v>854</v>
      </c>
      <c r="AR5" s="1">
        <v>4.52803738317757</v>
      </c>
      <c r="AS5" s="1">
        <v>856</v>
      </c>
      <c r="AT5" s="1">
        <v>4.8871733966745845</v>
      </c>
      <c r="AU5" s="1">
        <v>842</v>
      </c>
      <c r="AV5" s="1">
        <v>3.458920187793427</v>
      </c>
      <c r="AW5" s="1">
        <v>852</v>
      </c>
      <c r="AX5" s="1">
        <v>4.274346793349169</v>
      </c>
      <c r="AY5" s="1">
        <v>842</v>
      </c>
      <c r="AZ5" s="1">
        <v>3.6147443519619502</v>
      </c>
      <c r="BA5" s="1">
        <v>841</v>
      </c>
      <c r="BB5" s="1">
        <v>4.3830303030303028</v>
      </c>
      <c r="BC5" s="1">
        <v>825</v>
      </c>
      <c r="BD5" s="1">
        <v>3.8429073856975382</v>
      </c>
      <c r="BE5" s="1">
        <v>853</v>
      </c>
      <c r="BF5" s="1">
        <v>4.408602150537634</v>
      </c>
      <c r="BG5" s="1">
        <v>837</v>
      </c>
      <c r="BH5" s="1">
        <v>4.150234741784038</v>
      </c>
      <c r="BI5" s="1">
        <v>852</v>
      </c>
      <c r="BJ5" s="1">
        <v>4.6097271648873068</v>
      </c>
      <c r="BK5" s="1">
        <v>843</v>
      </c>
    </row>
    <row r="6" spans="1:63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859</v>
      </c>
      <c r="H6" s="1">
        <v>4.0497237569060776</v>
      </c>
      <c r="I6" s="1">
        <v>724</v>
      </c>
      <c r="J6" s="1">
        <v>4.8354430379746836</v>
      </c>
      <c r="K6" s="1">
        <v>711</v>
      </c>
      <c r="L6" s="1">
        <v>3.969655172413793</v>
      </c>
      <c r="M6" s="1">
        <v>725</v>
      </c>
      <c r="N6" s="1">
        <v>4.7136812411847675</v>
      </c>
      <c r="O6" s="1">
        <v>709</v>
      </c>
      <c r="P6" s="1">
        <v>4.0028169014084511</v>
      </c>
      <c r="Q6" s="1">
        <v>710</v>
      </c>
      <c r="R6" s="1">
        <v>4.7409551374819099</v>
      </c>
      <c r="S6" s="1">
        <v>691</v>
      </c>
      <c r="T6" s="1">
        <v>2.906206896551724</v>
      </c>
      <c r="U6" s="1">
        <v>725</v>
      </c>
      <c r="V6" s="1">
        <v>3.4185393258426968</v>
      </c>
      <c r="W6" s="1">
        <v>712</v>
      </c>
      <c r="X6" s="1">
        <v>3.4810659186535764</v>
      </c>
      <c r="Y6" s="1">
        <v>713</v>
      </c>
      <c r="Z6" s="1">
        <v>4.7650429799426934</v>
      </c>
      <c r="AA6" s="1">
        <v>698</v>
      </c>
      <c r="AB6" s="1">
        <v>3.3286908077994428</v>
      </c>
      <c r="AC6" s="1">
        <v>718</v>
      </c>
      <c r="AD6" s="1">
        <v>3.5776836158192089</v>
      </c>
      <c r="AE6" s="1">
        <v>708</v>
      </c>
      <c r="AF6" s="1">
        <v>4.8876560332871009</v>
      </c>
      <c r="AG6" s="1">
        <v>721</v>
      </c>
      <c r="AH6" s="1">
        <v>5.1626591230551631</v>
      </c>
      <c r="AI6" s="1">
        <v>707</v>
      </c>
      <c r="AJ6" s="1">
        <v>3.8335644937586686</v>
      </c>
      <c r="AK6" s="1">
        <v>721</v>
      </c>
      <c r="AL6" s="1">
        <v>4.890625</v>
      </c>
      <c r="AM6" s="1">
        <v>704</v>
      </c>
      <c r="AN6" s="1">
        <v>4.1018131101813111</v>
      </c>
      <c r="AO6" s="1">
        <v>717</v>
      </c>
      <c r="AP6" s="1">
        <v>4.5078236130867708</v>
      </c>
      <c r="AQ6" s="1">
        <v>703</v>
      </c>
      <c r="AR6" s="1">
        <v>4.4076163610719323</v>
      </c>
      <c r="AS6" s="1">
        <v>709</v>
      </c>
      <c r="AT6" s="1">
        <v>4.8487031700288181</v>
      </c>
      <c r="AU6" s="1">
        <v>694</v>
      </c>
      <c r="AV6" s="1">
        <v>3.4667609618104667</v>
      </c>
      <c r="AW6" s="1">
        <v>707</v>
      </c>
      <c r="AX6" s="1">
        <v>4.3841726618705037</v>
      </c>
      <c r="AY6" s="1">
        <v>695</v>
      </c>
      <c r="AZ6" s="1">
        <v>3.6500711237553345</v>
      </c>
      <c r="BA6" s="1">
        <v>703</v>
      </c>
      <c r="BB6" s="1">
        <v>4.4496350364963506</v>
      </c>
      <c r="BC6" s="1">
        <v>685</v>
      </c>
      <c r="BD6" s="1">
        <v>3.8555240793201131</v>
      </c>
      <c r="BE6" s="1">
        <v>706</v>
      </c>
      <c r="BF6" s="1">
        <v>4.4949348769898698</v>
      </c>
      <c r="BG6" s="1">
        <v>691</v>
      </c>
      <c r="BH6" s="1">
        <v>4.1555869872701559</v>
      </c>
      <c r="BI6" s="1">
        <v>707</v>
      </c>
      <c r="BJ6" s="1">
        <v>4.6949640287769787</v>
      </c>
      <c r="BK6" s="1">
        <v>695</v>
      </c>
    </row>
    <row r="7" spans="1:63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203</v>
      </c>
      <c r="H7" s="1">
        <v>3.9325842696629212</v>
      </c>
      <c r="I7" s="1">
        <v>178</v>
      </c>
      <c r="J7" s="1">
        <v>4.6057142857142859</v>
      </c>
      <c r="K7" s="1">
        <v>175</v>
      </c>
      <c r="L7" s="1">
        <v>3.847457627118644</v>
      </c>
      <c r="M7" s="1">
        <v>177</v>
      </c>
      <c r="N7" s="1">
        <v>4.5406976744186043</v>
      </c>
      <c r="O7" s="1">
        <v>172</v>
      </c>
      <c r="P7" s="1">
        <v>4</v>
      </c>
      <c r="Q7" s="1">
        <v>175</v>
      </c>
      <c r="R7" s="1">
        <v>4.6315789473684212</v>
      </c>
      <c r="S7" s="1">
        <v>171</v>
      </c>
      <c r="T7" s="1">
        <v>2.6761363636363638</v>
      </c>
      <c r="U7" s="1">
        <v>176</v>
      </c>
      <c r="V7" s="1">
        <v>2.9827586206896552</v>
      </c>
      <c r="W7" s="1">
        <v>174</v>
      </c>
      <c r="X7" s="1">
        <v>3.4277456647398843</v>
      </c>
      <c r="Y7" s="1">
        <v>173</v>
      </c>
      <c r="Z7" s="1">
        <v>4.7</v>
      </c>
      <c r="AA7" s="1">
        <v>170</v>
      </c>
      <c r="AB7" s="1">
        <v>3.3446327683615817</v>
      </c>
      <c r="AC7" s="1">
        <v>177</v>
      </c>
      <c r="AD7" s="1">
        <v>3.5755813953488373</v>
      </c>
      <c r="AE7" s="1">
        <v>172</v>
      </c>
      <c r="AF7" s="1">
        <v>4.9772727272727275</v>
      </c>
      <c r="AG7" s="1">
        <v>176</v>
      </c>
      <c r="AH7" s="1">
        <v>5.1781609195402298</v>
      </c>
      <c r="AI7" s="1">
        <v>174</v>
      </c>
      <c r="AJ7" s="1">
        <v>3.638418079096045</v>
      </c>
      <c r="AK7" s="1">
        <v>177</v>
      </c>
      <c r="AL7" s="1">
        <v>4.3895348837209305</v>
      </c>
      <c r="AM7" s="1">
        <v>172</v>
      </c>
      <c r="AN7" s="1">
        <v>4.1079545454545459</v>
      </c>
      <c r="AO7" s="1">
        <v>176</v>
      </c>
      <c r="AP7" s="1">
        <v>4.4767441860465116</v>
      </c>
      <c r="AQ7" s="1">
        <v>172</v>
      </c>
      <c r="AR7" s="1">
        <v>4.4237288135593218</v>
      </c>
      <c r="AS7" s="1">
        <v>177</v>
      </c>
      <c r="AT7" s="1">
        <v>4.795321637426901</v>
      </c>
      <c r="AU7" s="1">
        <v>171</v>
      </c>
      <c r="AV7" s="1">
        <v>3.2372881355932202</v>
      </c>
      <c r="AW7" s="1">
        <v>177</v>
      </c>
      <c r="AX7" s="1">
        <v>4.1724137931034484</v>
      </c>
      <c r="AY7" s="1">
        <v>174</v>
      </c>
      <c r="AZ7" s="1">
        <v>3.3714285714285714</v>
      </c>
      <c r="BA7" s="1">
        <v>175</v>
      </c>
      <c r="BB7" s="1">
        <v>4.1345029239766085</v>
      </c>
      <c r="BC7" s="1">
        <v>171</v>
      </c>
      <c r="BD7" s="1">
        <v>3.8863636363636362</v>
      </c>
      <c r="BE7" s="1">
        <v>176</v>
      </c>
      <c r="BF7" s="1">
        <v>4.4385964912280702</v>
      </c>
      <c r="BG7" s="1">
        <v>171</v>
      </c>
      <c r="BH7" s="1">
        <v>4.3954802259887007</v>
      </c>
      <c r="BI7" s="1">
        <v>177</v>
      </c>
      <c r="BJ7" s="1">
        <v>4.7988505747126435</v>
      </c>
      <c r="BK7" s="1">
        <v>174</v>
      </c>
    </row>
    <row r="8" spans="1:63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354</v>
      </c>
      <c r="H8" s="1">
        <v>4.104166666666667</v>
      </c>
      <c r="I8" s="1">
        <v>288</v>
      </c>
      <c r="J8" s="1">
        <v>4.8469750889679712</v>
      </c>
      <c r="K8" s="1">
        <v>281</v>
      </c>
      <c r="L8" s="1">
        <v>4.1468531468531467</v>
      </c>
      <c r="M8" s="1">
        <v>286</v>
      </c>
      <c r="N8" s="1">
        <v>5.0889679715302494</v>
      </c>
      <c r="O8" s="1">
        <v>281</v>
      </c>
      <c r="P8" s="1">
        <v>4.03169014084507</v>
      </c>
      <c r="Q8" s="1">
        <v>284</v>
      </c>
      <c r="R8" s="1">
        <v>4.7777777777777777</v>
      </c>
      <c r="S8" s="1">
        <v>279</v>
      </c>
      <c r="T8" s="1">
        <v>3.0559440559440558</v>
      </c>
      <c r="U8" s="1">
        <v>286</v>
      </c>
      <c r="V8" s="1">
        <v>3.6537102473498235</v>
      </c>
      <c r="W8" s="1">
        <v>283</v>
      </c>
      <c r="X8" s="1">
        <v>3.5211267605633805</v>
      </c>
      <c r="Y8" s="1">
        <v>284</v>
      </c>
      <c r="Z8" s="1">
        <v>4.9003558718861209</v>
      </c>
      <c r="AA8" s="1">
        <v>281</v>
      </c>
      <c r="AB8" s="1">
        <v>3.0421052631578949</v>
      </c>
      <c r="AC8" s="1">
        <v>285</v>
      </c>
      <c r="AD8" s="1">
        <v>3.1541218637992832</v>
      </c>
      <c r="AE8" s="1">
        <v>279</v>
      </c>
      <c r="AF8" s="1">
        <v>5.0209790209790208</v>
      </c>
      <c r="AG8" s="1">
        <v>286</v>
      </c>
      <c r="AH8" s="1">
        <v>5.3736654804270465</v>
      </c>
      <c r="AI8" s="1">
        <v>281</v>
      </c>
      <c r="AJ8" s="1">
        <v>3.7282229965156795</v>
      </c>
      <c r="AK8" s="1">
        <v>287</v>
      </c>
      <c r="AL8" s="1">
        <v>4.6901408450704229</v>
      </c>
      <c r="AM8" s="1">
        <v>284</v>
      </c>
      <c r="AN8" s="1">
        <v>4.1293706293706292</v>
      </c>
      <c r="AO8" s="1">
        <v>286</v>
      </c>
      <c r="AP8" s="1">
        <v>4.7667844522968199</v>
      </c>
      <c r="AQ8" s="1">
        <v>283</v>
      </c>
      <c r="AR8" s="1">
        <v>4.4169611307420498</v>
      </c>
      <c r="AS8" s="1">
        <v>283</v>
      </c>
      <c r="AT8" s="1">
        <v>5.2170818505338081</v>
      </c>
      <c r="AU8" s="1">
        <v>281</v>
      </c>
      <c r="AV8" s="1">
        <v>3.3652482269503547</v>
      </c>
      <c r="AW8" s="1">
        <v>282</v>
      </c>
      <c r="AX8" s="1">
        <v>4.628571428571429</v>
      </c>
      <c r="AY8" s="1">
        <v>280</v>
      </c>
      <c r="AZ8" s="1">
        <v>3.6727272727272728</v>
      </c>
      <c r="BA8" s="1">
        <v>275</v>
      </c>
      <c r="BB8" s="1">
        <v>4.7518248175182478</v>
      </c>
      <c r="BC8" s="1">
        <v>274</v>
      </c>
      <c r="BD8" s="1">
        <v>3.9928571428571429</v>
      </c>
      <c r="BE8" s="1">
        <v>280</v>
      </c>
      <c r="BF8" s="1">
        <v>4.7455197132616487</v>
      </c>
      <c r="BG8" s="1">
        <v>279</v>
      </c>
      <c r="BH8" s="1">
        <v>4.3003533568904597</v>
      </c>
      <c r="BI8" s="1">
        <v>283</v>
      </c>
      <c r="BJ8" s="1">
        <v>4.9464285714285712</v>
      </c>
      <c r="BK8" s="1">
        <v>280</v>
      </c>
    </row>
    <row r="9" spans="1:63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698</v>
      </c>
      <c r="H9" s="1">
        <v>3.8258426966292136</v>
      </c>
      <c r="I9" s="1">
        <v>534</v>
      </c>
      <c r="J9" s="1">
        <v>4.6115384615384611</v>
      </c>
      <c r="K9" s="1">
        <v>520</v>
      </c>
      <c r="L9" s="1">
        <v>3.7048872180451129</v>
      </c>
      <c r="M9" s="1">
        <v>532</v>
      </c>
      <c r="N9" s="1">
        <v>4.5414258188824661</v>
      </c>
      <c r="O9" s="1">
        <v>519</v>
      </c>
      <c r="P9" s="1">
        <v>3.8190476190476192</v>
      </c>
      <c r="Q9" s="1">
        <v>525</v>
      </c>
      <c r="R9" s="1">
        <v>4.5581854043392509</v>
      </c>
      <c r="S9" s="1">
        <v>507</v>
      </c>
      <c r="T9" s="1">
        <v>3.003780718336484</v>
      </c>
      <c r="U9" s="1">
        <v>529</v>
      </c>
      <c r="V9" s="1">
        <v>3.3444227005870841</v>
      </c>
      <c r="W9" s="1">
        <v>511</v>
      </c>
      <c r="X9" s="1">
        <v>3.3844696969696968</v>
      </c>
      <c r="Y9" s="1">
        <v>528</v>
      </c>
      <c r="Z9" s="1">
        <v>4.58984375</v>
      </c>
      <c r="AA9" s="1">
        <v>512</v>
      </c>
      <c r="AB9" s="1">
        <v>3.849340866290019</v>
      </c>
      <c r="AC9" s="1">
        <v>531</v>
      </c>
      <c r="AD9" s="1">
        <v>4.3152804642166345</v>
      </c>
      <c r="AE9" s="1">
        <v>517</v>
      </c>
      <c r="AF9" s="1">
        <v>4.6165413533834583</v>
      </c>
      <c r="AG9" s="1">
        <v>532</v>
      </c>
      <c r="AH9" s="1">
        <v>5.0311284046692606</v>
      </c>
      <c r="AI9" s="1">
        <v>514</v>
      </c>
      <c r="AJ9" s="1">
        <v>3.5396226415094341</v>
      </c>
      <c r="AK9" s="1">
        <v>530</v>
      </c>
      <c r="AL9" s="1">
        <v>4.5387596899224807</v>
      </c>
      <c r="AM9" s="1">
        <v>516</v>
      </c>
      <c r="AN9" s="1">
        <v>3.9169811320754717</v>
      </c>
      <c r="AO9" s="1">
        <v>530</v>
      </c>
      <c r="AP9" s="1">
        <v>4.6100386100386102</v>
      </c>
      <c r="AQ9" s="1">
        <v>518</v>
      </c>
      <c r="AR9" s="1">
        <v>4.3697318007662833</v>
      </c>
      <c r="AS9" s="1">
        <v>522</v>
      </c>
      <c r="AT9" s="1">
        <v>4.8838582677165352</v>
      </c>
      <c r="AU9" s="1">
        <v>508</v>
      </c>
      <c r="AV9" s="1">
        <v>3.2504816955684008</v>
      </c>
      <c r="AW9" s="1">
        <v>519</v>
      </c>
      <c r="AX9" s="1">
        <v>4</v>
      </c>
      <c r="AY9" s="1">
        <v>506</v>
      </c>
      <c r="AZ9" s="1">
        <v>3.5454545454545454</v>
      </c>
      <c r="BA9" s="1">
        <v>517</v>
      </c>
      <c r="BB9" s="1">
        <v>4.2151394422310755</v>
      </c>
      <c r="BC9" s="1">
        <v>502</v>
      </c>
      <c r="BD9" s="1">
        <v>3.611969111969112</v>
      </c>
      <c r="BE9" s="1">
        <v>518</v>
      </c>
      <c r="BF9" s="1">
        <v>4.5881188118811878</v>
      </c>
      <c r="BG9" s="1">
        <v>505</v>
      </c>
      <c r="BH9" s="1">
        <v>4.0651340996168583</v>
      </c>
      <c r="BI9" s="1">
        <v>522</v>
      </c>
      <c r="BJ9" s="1">
        <v>4.7347740667976428</v>
      </c>
      <c r="BK9" s="1">
        <v>509</v>
      </c>
    </row>
    <row r="10" spans="1:63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101</v>
      </c>
      <c r="H10" s="1">
        <v>4.2771084337349397</v>
      </c>
      <c r="I10" s="1">
        <v>83</v>
      </c>
      <c r="J10" s="1">
        <v>4.8433734939759034</v>
      </c>
      <c r="K10" s="1">
        <v>83</v>
      </c>
      <c r="L10" s="1">
        <v>4.1829268292682924</v>
      </c>
      <c r="M10" s="1">
        <v>82</v>
      </c>
      <c r="N10" s="1">
        <v>4.6987951807228914</v>
      </c>
      <c r="O10" s="1">
        <v>83</v>
      </c>
      <c r="P10" s="1">
        <v>4</v>
      </c>
      <c r="Q10" s="1">
        <v>82</v>
      </c>
      <c r="R10" s="1">
        <v>4.6506024096385543</v>
      </c>
      <c r="S10" s="1">
        <v>83</v>
      </c>
      <c r="T10" s="1">
        <v>2.8414634146341462</v>
      </c>
      <c r="U10" s="1">
        <v>82</v>
      </c>
      <c r="V10" s="1">
        <v>3</v>
      </c>
      <c r="W10" s="1">
        <v>82</v>
      </c>
      <c r="X10" s="1">
        <v>3.8414634146341462</v>
      </c>
      <c r="Y10" s="1">
        <v>82</v>
      </c>
      <c r="Z10" s="1">
        <v>5.2289156626506026</v>
      </c>
      <c r="AA10" s="1">
        <v>83</v>
      </c>
      <c r="AB10" s="1">
        <v>3.7</v>
      </c>
      <c r="AC10" s="1">
        <v>80</v>
      </c>
      <c r="AD10" s="1">
        <v>3.6875</v>
      </c>
      <c r="AE10" s="1">
        <v>80</v>
      </c>
      <c r="AF10" s="1">
        <v>4.7901234567901234</v>
      </c>
      <c r="AG10" s="1">
        <v>81</v>
      </c>
      <c r="AH10" s="1">
        <v>5.0625</v>
      </c>
      <c r="AI10" s="1">
        <v>80</v>
      </c>
      <c r="AJ10" s="1">
        <v>3.6951219512195124</v>
      </c>
      <c r="AK10" s="1">
        <v>82</v>
      </c>
      <c r="AL10" s="1">
        <v>4.5487804878048781</v>
      </c>
      <c r="AM10" s="1">
        <v>82</v>
      </c>
      <c r="AN10" s="1">
        <v>4.024390243902439</v>
      </c>
      <c r="AO10" s="1">
        <v>82</v>
      </c>
      <c r="AP10" s="1">
        <v>4.4512195121951219</v>
      </c>
      <c r="AQ10" s="1">
        <v>82</v>
      </c>
      <c r="AR10" s="1">
        <v>4.3</v>
      </c>
      <c r="AS10" s="1">
        <v>80</v>
      </c>
      <c r="AT10" s="1">
        <v>4.8125</v>
      </c>
      <c r="AU10" s="1">
        <v>80</v>
      </c>
      <c r="AV10" s="1">
        <v>3.4050632911392404</v>
      </c>
      <c r="AW10" s="1">
        <v>79</v>
      </c>
      <c r="AX10" s="1">
        <v>4.3924050632911396</v>
      </c>
      <c r="AY10" s="1">
        <v>79</v>
      </c>
      <c r="AZ10" s="1">
        <v>3.5641025641025643</v>
      </c>
      <c r="BA10" s="1">
        <v>78</v>
      </c>
      <c r="BB10" s="1">
        <v>4.2987012987012987</v>
      </c>
      <c r="BC10" s="1">
        <v>77</v>
      </c>
      <c r="BD10" s="1">
        <v>3.721518987341772</v>
      </c>
      <c r="BE10" s="1">
        <v>79</v>
      </c>
      <c r="BF10" s="1">
        <v>4.3544303797468356</v>
      </c>
      <c r="BG10" s="1">
        <v>79</v>
      </c>
      <c r="BH10" s="1">
        <v>3.9876543209876543</v>
      </c>
      <c r="BI10" s="1">
        <v>81</v>
      </c>
      <c r="BJ10" s="1">
        <v>4.5555555555555554</v>
      </c>
      <c r="BK10" s="1">
        <v>81</v>
      </c>
    </row>
    <row r="11" spans="1:63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4.0853174603174605</v>
      </c>
      <c r="I11" s="1">
        <v>504</v>
      </c>
      <c r="J11" s="1">
        <v>4.6247464503042597</v>
      </c>
      <c r="K11" s="1">
        <v>493</v>
      </c>
      <c r="L11" s="1">
        <v>3.9860557768924303</v>
      </c>
      <c r="M11" s="1">
        <v>502</v>
      </c>
      <c r="N11" s="1">
        <v>4.5632653061224486</v>
      </c>
      <c r="O11" s="1">
        <v>490</v>
      </c>
      <c r="P11" s="1">
        <v>4.014141414141414</v>
      </c>
      <c r="Q11" s="1">
        <v>495</v>
      </c>
      <c r="R11" s="1">
        <v>4.5690721649484534</v>
      </c>
      <c r="S11" s="1">
        <v>485</v>
      </c>
      <c r="T11" s="1">
        <v>3.2087475149105367</v>
      </c>
      <c r="U11" s="1">
        <v>503</v>
      </c>
      <c r="V11" s="1">
        <v>3.6334012219959266</v>
      </c>
      <c r="W11" s="1">
        <v>491</v>
      </c>
      <c r="X11" s="1">
        <v>3.4788732394366195</v>
      </c>
      <c r="Y11" s="1">
        <v>497</v>
      </c>
      <c r="Z11" s="1">
        <v>4.364948453608247</v>
      </c>
      <c r="AA11" s="1">
        <v>485</v>
      </c>
      <c r="AB11" s="1">
        <v>3.4860557768924303</v>
      </c>
      <c r="AC11" s="1">
        <v>502</v>
      </c>
      <c r="AD11" s="1">
        <v>3.6686991869918697</v>
      </c>
      <c r="AE11" s="1">
        <v>492</v>
      </c>
      <c r="AF11" s="1">
        <v>5.0119999999999996</v>
      </c>
      <c r="AG11" s="1">
        <v>500</v>
      </c>
      <c r="AH11" s="1">
        <v>5.1950718685831623</v>
      </c>
      <c r="AI11" s="1">
        <v>487</v>
      </c>
      <c r="AJ11" s="1">
        <v>3.8220000000000001</v>
      </c>
      <c r="AK11" s="1">
        <v>500</v>
      </c>
      <c r="AL11" s="1">
        <v>4.5777777777777775</v>
      </c>
      <c r="AM11" s="1">
        <v>495</v>
      </c>
      <c r="AN11" s="1">
        <v>4.2395209580838324</v>
      </c>
      <c r="AO11" s="1">
        <v>501</v>
      </c>
      <c r="AP11" s="1">
        <v>4.5276073619631898</v>
      </c>
      <c r="AQ11" s="1">
        <v>489</v>
      </c>
      <c r="AR11" s="1">
        <v>4.6343434343434344</v>
      </c>
      <c r="AS11" s="1">
        <v>495</v>
      </c>
      <c r="AT11" s="1">
        <v>4.9358178053830226</v>
      </c>
      <c r="AU11" s="1">
        <v>483</v>
      </c>
      <c r="AV11" s="1">
        <v>3.4462474645030428</v>
      </c>
      <c r="AW11" s="1">
        <v>493</v>
      </c>
      <c r="AX11" s="1">
        <v>4.118257261410788</v>
      </c>
      <c r="AY11" s="1">
        <v>482</v>
      </c>
      <c r="AZ11" s="1">
        <v>3.6877551020408164</v>
      </c>
      <c r="BA11" s="1">
        <v>490</v>
      </c>
      <c r="BB11" s="1">
        <v>4.1628392484342376</v>
      </c>
      <c r="BC11" s="1">
        <v>479</v>
      </c>
      <c r="BD11" s="1">
        <v>3.9757085020242915</v>
      </c>
      <c r="BE11" s="1">
        <v>494</v>
      </c>
      <c r="BF11" s="1">
        <v>4.3291666666666666</v>
      </c>
      <c r="BG11" s="1">
        <v>480</v>
      </c>
      <c r="BH11" s="1">
        <v>4.1878787878787875</v>
      </c>
      <c r="BI11" s="1">
        <v>495</v>
      </c>
      <c r="BJ11" s="1">
        <v>4.5859213250517596</v>
      </c>
      <c r="BK11" s="1">
        <v>483</v>
      </c>
    </row>
    <row r="12" spans="1:63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127</v>
      </c>
      <c r="H12" s="1">
        <v>4.0185185185185182</v>
      </c>
      <c r="I12" s="1">
        <v>108</v>
      </c>
      <c r="J12" s="1">
        <v>4.6388888888888893</v>
      </c>
      <c r="K12" s="1">
        <v>108</v>
      </c>
      <c r="L12" s="1">
        <v>3.9074074074074074</v>
      </c>
      <c r="M12" s="1">
        <v>108</v>
      </c>
      <c r="N12" s="1">
        <v>4.5283018867924527</v>
      </c>
      <c r="O12" s="1">
        <v>106</v>
      </c>
      <c r="P12" s="1">
        <v>3.8952380952380952</v>
      </c>
      <c r="Q12" s="1">
        <v>105</v>
      </c>
      <c r="R12" s="1">
        <v>4.6116504854368934</v>
      </c>
      <c r="S12" s="1">
        <v>103</v>
      </c>
      <c r="T12" s="1">
        <v>3.1388888888888888</v>
      </c>
      <c r="U12" s="1">
        <v>108</v>
      </c>
      <c r="V12" s="1">
        <v>3.3888888888888888</v>
      </c>
      <c r="W12" s="1">
        <v>108</v>
      </c>
      <c r="X12" s="1">
        <v>3.4622641509433962</v>
      </c>
      <c r="Y12" s="1">
        <v>106</v>
      </c>
      <c r="Z12" s="1">
        <v>4.6822429906542054</v>
      </c>
      <c r="AA12" s="1">
        <v>107</v>
      </c>
      <c r="AB12" s="1">
        <v>3.5233644859813085</v>
      </c>
      <c r="AC12" s="1">
        <v>107</v>
      </c>
      <c r="AD12" s="1">
        <v>3.7196261682242993</v>
      </c>
      <c r="AE12" s="1">
        <v>107</v>
      </c>
      <c r="AF12" s="1">
        <v>4.8380952380952378</v>
      </c>
      <c r="AG12" s="1">
        <v>105</v>
      </c>
      <c r="AH12" s="1">
        <v>5</v>
      </c>
      <c r="AI12" s="1">
        <v>105</v>
      </c>
      <c r="AJ12" s="1">
        <v>3.8018867924528301</v>
      </c>
      <c r="AK12" s="1">
        <v>106</v>
      </c>
      <c r="AL12" s="1">
        <v>4.7264150943396226</v>
      </c>
      <c r="AM12" s="1">
        <v>106</v>
      </c>
      <c r="AN12" s="1">
        <v>3.9351851851851851</v>
      </c>
      <c r="AO12" s="1">
        <v>108</v>
      </c>
      <c r="AP12" s="1">
        <v>4.3240740740740744</v>
      </c>
      <c r="AQ12" s="1">
        <v>108</v>
      </c>
      <c r="AR12" s="1">
        <v>4.1619047619047622</v>
      </c>
      <c r="AS12" s="1">
        <v>105</v>
      </c>
      <c r="AT12" s="1">
        <v>4.647619047619048</v>
      </c>
      <c r="AU12" s="1">
        <v>105</v>
      </c>
      <c r="AV12" s="1">
        <v>3.3365384615384617</v>
      </c>
      <c r="AW12" s="1">
        <v>104</v>
      </c>
      <c r="AX12" s="1">
        <v>4.3461538461538458</v>
      </c>
      <c r="AY12" s="1">
        <v>104</v>
      </c>
      <c r="AZ12" s="1">
        <v>3.5</v>
      </c>
      <c r="BA12" s="1">
        <v>104</v>
      </c>
      <c r="BB12" s="1">
        <v>4.349514563106796</v>
      </c>
      <c r="BC12" s="1">
        <v>103</v>
      </c>
      <c r="BD12" s="1">
        <v>3.7692307692307692</v>
      </c>
      <c r="BE12" s="1">
        <v>104</v>
      </c>
      <c r="BF12" s="1">
        <v>4.4285714285714288</v>
      </c>
      <c r="BG12" s="1">
        <v>105</v>
      </c>
      <c r="BH12" s="1">
        <v>4.0288461538461542</v>
      </c>
      <c r="BI12" s="1">
        <v>104</v>
      </c>
      <c r="BJ12" s="1">
        <v>4.5904761904761902</v>
      </c>
      <c r="BK12" s="1">
        <v>105</v>
      </c>
    </row>
    <row r="13" spans="1:63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4.2545454545454549</v>
      </c>
      <c r="I13" s="1">
        <v>110</v>
      </c>
      <c r="J13" s="1">
        <v>4.7685185185185182</v>
      </c>
      <c r="K13" s="1">
        <v>108</v>
      </c>
      <c r="L13" s="1">
        <v>4.1818181818181817</v>
      </c>
      <c r="M13" s="1">
        <v>110</v>
      </c>
      <c r="N13" s="1">
        <v>4.3394495412844041</v>
      </c>
      <c r="O13" s="1">
        <v>109</v>
      </c>
      <c r="P13" s="1">
        <v>4.1376146788990829</v>
      </c>
      <c r="Q13" s="1">
        <v>109</v>
      </c>
      <c r="R13" s="1">
        <v>4.4766355140186915</v>
      </c>
      <c r="S13" s="1">
        <v>107</v>
      </c>
      <c r="T13" s="1">
        <v>3.1009174311926606</v>
      </c>
      <c r="U13" s="1">
        <v>109</v>
      </c>
      <c r="V13" s="1">
        <v>2.9532710280373831</v>
      </c>
      <c r="W13" s="1">
        <v>107</v>
      </c>
      <c r="X13" s="1">
        <v>3.1834862385321099</v>
      </c>
      <c r="Y13" s="1">
        <v>109</v>
      </c>
      <c r="Z13" s="1">
        <v>4.9537037037037033</v>
      </c>
      <c r="AA13" s="1">
        <v>108</v>
      </c>
      <c r="AB13" s="1">
        <v>4.0555555555555554</v>
      </c>
      <c r="AC13" s="1">
        <v>108</v>
      </c>
      <c r="AD13" s="1">
        <v>4.009345794392523</v>
      </c>
      <c r="AE13" s="1">
        <v>107</v>
      </c>
      <c r="AF13" s="1">
        <v>4.761467889908257</v>
      </c>
      <c r="AG13" s="1">
        <v>109</v>
      </c>
      <c r="AH13" s="1">
        <v>4.9722222222222223</v>
      </c>
      <c r="AI13" s="1">
        <v>108</v>
      </c>
      <c r="AJ13" s="1">
        <v>3.7247706422018347</v>
      </c>
      <c r="AK13" s="1">
        <v>109</v>
      </c>
      <c r="AL13" s="1">
        <v>4.4537037037037033</v>
      </c>
      <c r="AM13" s="1">
        <v>108</v>
      </c>
      <c r="AN13" s="1">
        <v>3.9633027522935782</v>
      </c>
      <c r="AO13" s="1">
        <v>109</v>
      </c>
      <c r="AP13" s="1">
        <v>5.0092592592592595</v>
      </c>
      <c r="AQ13" s="1">
        <v>108</v>
      </c>
      <c r="AR13" s="1">
        <v>4.4363636363636365</v>
      </c>
      <c r="AS13" s="1">
        <v>110</v>
      </c>
      <c r="AT13" s="1">
        <v>4.9724770642201834</v>
      </c>
      <c r="AU13" s="1">
        <v>109</v>
      </c>
      <c r="AV13" s="1">
        <v>3.5871559633027523</v>
      </c>
      <c r="AW13" s="1">
        <v>109</v>
      </c>
      <c r="AX13" s="1">
        <v>4.2201834862385317</v>
      </c>
      <c r="AY13" s="1">
        <v>109</v>
      </c>
      <c r="AZ13" s="1">
        <v>3.5688073394495414</v>
      </c>
      <c r="BA13" s="1">
        <v>109</v>
      </c>
      <c r="BB13" s="1">
        <v>4.1962616822429908</v>
      </c>
      <c r="BC13" s="1">
        <v>107</v>
      </c>
      <c r="BD13" s="1">
        <v>3.4954128440366974</v>
      </c>
      <c r="BE13" s="1">
        <v>109</v>
      </c>
      <c r="BF13" s="1">
        <v>4.9174311926605503</v>
      </c>
      <c r="BG13" s="1">
        <v>109</v>
      </c>
      <c r="BH13" s="1">
        <v>3.9272727272727272</v>
      </c>
      <c r="BI13" s="1">
        <v>110</v>
      </c>
      <c r="BJ13" s="1">
        <v>4.6238532110091741</v>
      </c>
      <c r="BK13" s="1">
        <v>109</v>
      </c>
    </row>
    <row r="14" spans="1:63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17</v>
      </c>
      <c r="H14" s="1">
        <v>4</v>
      </c>
      <c r="I14" s="1">
        <v>15</v>
      </c>
      <c r="J14" s="1">
        <v>4.5333333333333332</v>
      </c>
      <c r="K14" s="1">
        <v>15</v>
      </c>
      <c r="L14" s="1">
        <v>4.2666666666666666</v>
      </c>
      <c r="M14" s="1">
        <v>15</v>
      </c>
      <c r="N14" s="1">
        <v>4.7333333333333334</v>
      </c>
      <c r="O14" s="1">
        <v>15</v>
      </c>
      <c r="P14" s="1">
        <v>4.1333333333333337</v>
      </c>
      <c r="Q14" s="1">
        <v>15</v>
      </c>
      <c r="R14" s="1">
        <v>4.5999999999999996</v>
      </c>
      <c r="S14" s="1">
        <v>15</v>
      </c>
      <c r="T14" s="1">
        <v>2.9333333333333331</v>
      </c>
      <c r="U14" s="1">
        <v>15</v>
      </c>
      <c r="V14" s="1">
        <v>2.8</v>
      </c>
      <c r="W14" s="1">
        <v>15</v>
      </c>
      <c r="X14" s="1">
        <v>3</v>
      </c>
      <c r="Y14" s="1">
        <v>15</v>
      </c>
      <c r="Z14" s="1">
        <v>4.5999999999999996</v>
      </c>
      <c r="AA14" s="1">
        <v>15</v>
      </c>
      <c r="AB14" s="1">
        <v>3.2857142857142856</v>
      </c>
      <c r="AC14" s="1">
        <v>14</v>
      </c>
      <c r="AD14" s="1">
        <v>3.4285714285714284</v>
      </c>
      <c r="AE14" s="1">
        <v>14</v>
      </c>
      <c r="AF14" s="1">
        <v>4.666666666666667</v>
      </c>
      <c r="AG14" s="1">
        <v>15</v>
      </c>
      <c r="AH14" s="1">
        <v>5.0666666666666664</v>
      </c>
      <c r="AI14" s="1">
        <v>15</v>
      </c>
      <c r="AJ14" s="1">
        <v>3.5714285714285716</v>
      </c>
      <c r="AK14" s="1">
        <v>14</v>
      </c>
      <c r="AL14" s="1">
        <v>4.1428571428571432</v>
      </c>
      <c r="AM14" s="1">
        <v>14</v>
      </c>
      <c r="AN14" s="1">
        <v>3.6</v>
      </c>
      <c r="AO14" s="1">
        <v>15</v>
      </c>
      <c r="AP14" s="1">
        <v>4.7333333333333334</v>
      </c>
      <c r="AQ14" s="1">
        <v>15</v>
      </c>
      <c r="AR14" s="1">
        <v>4.1428571428571432</v>
      </c>
      <c r="AS14" s="1">
        <v>14</v>
      </c>
      <c r="AT14" s="1">
        <v>4.7857142857142856</v>
      </c>
      <c r="AU14" s="1">
        <v>14</v>
      </c>
      <c r="AV14" s="1">
        <v>2.9285714285714284</v>
      </c>
      <c r="AW14" s="1">
        <v>14</v>
      </c>
      <c r="AX14" s="1">
        <v>3.7857142857142856</v>
      </c>
      <c r="AY14" s="1">
        <v>14</v>
      </c>
      <c r="AZ14" s="1">
        <v>3.2857142857142856</v>
      </c>
      <c r="BA14" s="1">
        <v>14</v>
      </c>
      <c r="BB14" s="1">
        <v>4</v>
      </c>
      <c r="BC14" s="1">
        <v>14</v>
      </c>
      <c r="BD14" s="1">
        <v>3.1428571428571428</v>
      </c>
      <c r="BE14" s="1">
        <v>14</v>
      </c>
      <c r="BF14" s="1">
        <v>4.7857142857142856</v>
      </c>
      <c r="BG14" s="1">
        <v>14</v>
      </c>
      <c r="BH14" s="1">
        <v>4.0714285714285712</v>
      </c>
      <c r="BI14" s="1">
        <v>14</v>
      </c>
      <c r="BJ14" s="1">
        <v>4.3571428571428568</v>
      </c>
      <c r="BK14" s="1">
        <v>14</v>
      </c>
    </row>
    <row r="15" spans="1:63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6</v>
      </c>
      <c r="H15" s="1">
        <v>4.5999999999999996</v>
      </c>
      <c r="I15" s="1">
        <v>5</v>
      </c>
      <c r="J15" s="1">
        <v>4.8</v>
      </c>
      <c r="K15" s="1">
        <v>5</v>
      </c>
      <c r="L15" s="1">
        <v>4.4000000000000004</v>
      </c>
      <c r="M15" s="1">
        <v>5</v>
      </c>
      <c r="N15" s="1">
        <v>5</v>
      </c>
      <c r="O15" s="1">
        <v>5</v>
      </c>
      <c r="P15" s="1">
        <v>4.8</v>
      </c>
      <c r="Q15" s="1">
        <v>5</v>
      </c>
      <c r="R15" s="1">
        <v>5.2</v>
      </c>
      <c r="S15" s="1">
        <v>5</v>
      </c>
      <c r="T15" s="1">
        <v>4</v>
      </c>
      <c r="U15" s="1">
        <v>5</v>
      </c>
      <c r="V15" s="1">
        <v>5</v>
      </c>
      <c r="W15" s="1">
        <v>5</v>
      </c>
      <c r="X15" s="1">
        <v>3.6</v>
      </c>
      <c r="Y15" s="1">
        <v>5</v>
      </c>
      <c r="Z15" s="1">
        <v>4.5999999999999996</v>
      </c>
      <c r="AA15" s="1">
        <v>5</v>
      </c>
      <c r="AB15" s="1">
        <v>3.6</v>
      </c>
      <c r="AC15" s="1">
        <v>5</v>
      </c>
      <c r="AD15" s="1">
        <v>3.6</v>
      </c>
      <c r="AE15" s="1">
        <v>5</v>
      </c>
      <c r="AF15" s="1">
        <v>4.8</v>
      </c>
      <c r="AG15" s="1">
        <v>5</v>
      </c>
      <c r="AH15" s="1">
        <v>4.8</v>
      </c>
      <c r="AI15" s="1">
        <v>5</v>
      </c>
      <c r="AJ15" s="1">
        <v>5</v>
      </c>
      <c r="AK15" s="1">
        <v>5</v>
      </c>
      <c r="AL15" s="1">
        <v>5.4</v>
      </c>
      <c r="AM15" s="1">
        <v>5</v>
      </c>
      <c r="AN15" s="1">
        <v>4.4000000000000004</v>
      </c>
      <c r="AO15" s="1">
        <v>5</v>
      </c>
      <c r="AP15" s="1">
        <v>4.5999999999999996</v>
      </c>
      <c r="AQ15" s="1">
        <v>5</v>
      </c>
      <c r="AR15" s="1">
        <v>4.5</v>
      </c>
      <c r="AS15" s="1">
        <v>4</v>
      </c>
      <c r="AT15" s="1">
        <v>4.75</v>
      </c>
      <c r="AU15" s="1">
        <v>4</v>
      </c>
      <c r="AV15" s="1">
        <v>3.75</v>
      </c>
      <c r="AW15" s="1">
        <v>4</v>
      </c>
      <c r="AX15" s="1">
        <v>4.25</v>
      </c>
      <c r="AY15" s="1">
        <v>4</v>
      </c>
      <c r="AZ15" s="1">
        <v>3.25</v>
      </c>
      <c r="BA15" s="1">
        <v>4</v>
      </c>
      <c r="BB15" s="1">
        <v>3.75</v>
      </c>
      <c r="BC15" s="1">
        <v>4</v>
      </c>
      <c r="BD15" s="1">
        <v>3</v>
      </c>
      <c r="BE15" s="1">
        <v>4</v>
      </c>
      <c r="BF15" s="1">
        <v>3.5</v>
      </c>
      <c r="BG15" s="1">
        <v>4</v>
      </c>
      <c r="BH15" s="1">
        <v>3.25</v>
      </c>
      <c r="BI15" s="1">
        <v>4</v>
      </c>
      <c r="BJ15" s="1">
        <v>3.5</v>
      </c>
      <c r="BK15" s="1">
        <v>4</v>
      </c>
    </row>
    <row r="16" spans="1:63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  <c r="U16" s="1">
        <v>0</v>
      </c>
      <c r="W16" s="1">
        <v>0</v>
      </c>
      <c r="Y16" s="1">
        <v>0</v>
      </c>
      <c r="AA16" s="1">
        <v>0</v>
      </c>
      <c r="AC16" s="1">
        <v>0</v>
      </c>
      <c r="AE16" s="1">
        <v>0</v>
      </c>
      <c r="AG16" s="1">
        <v>0</v>
      </c>
      <c r="AI16" s="1">
        <v>0</v>
      </c>
      <c r="AK16" s="1">
        <v>0</v>
      </c>
      <c r="AM16" s="1">
        <v>0</v>
      </c>
      <c r="AO16" s="1">
        <v>0</v>
      </c>
      <c r="AQ16" s="1">
        <v>0</v>
      </c>
      <c r="AS16" s="1">
        <v>0</v>
      </c>
      <c r="AU16" s="1">
        <v>0</v>
      </c>
      <c r="AW16" s="1">
        <v>0</v>
      </c>
      <c r="AY16" s="1">
        <v>0</v>
      </c>
      <c r="BA16" s="1">
        <v>0</v>
      </c>
      <c r="BC16" s="1">
        <v>0</v>
      </c>
      <c r="BE16" s="1">
        <v>0</v>
      </c>
      <c r="BG16" s="1">
        <v>0</v>
      </c>
      <c r="BI16" s="1">
        <v>0</v>
      </c>
      <c r="BK16" s="1">
        <v>0</v>
      </c>
    </row>
    <row r="17" spans="1:63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4.5714285714285712</v>
      </c>
      <c r="I17" s="1">
        <v>7</v>
      </c>
      <c r="J17" s="1">
        <v>5.2857142857142856</v>
      </c>
      <c r="K17" s="1">
        <v>7</v>
      </c>
      <c r="L17" s="1">
        <v>4.1428571428571432</v>
      </c>
      <c r="M17" s="1">
        <v>7</v>
      </c>
      <c r="N17" s="1">
        <v>5.1428571428571432</v>
      </c>
      <c r="O17" s="1">
        <v>7</v>
      </c>
      <c r="P17" s="1">
        <v>4.2857142857142856</v>
      </c>
      <c r="Q17" s="1">
        <v>7</v>
      </c>
      <c r="R17" s="1">
        <v>5</v>
      </c>
      <c r="S17" s="1">
        <v>7</v>
      </c>
      <c r="T17" s="1">
        <v>3.5714285714285716</v>
      </c>
      <c r="U17" s="1">
        <v>7</v>
      </c>
      <c r="V17" s="1">
        <v>4.7142857142857144</v>
      </c>
      <c r="W17" s="1">
        <v>7</v>
      </c>
      <c r="X17" s="1">
        <v>3.2857142857142856</v>
      </c>
      <c r="Y17" s="1">
        <v>7</v>
      </c>
      <c r="Z17" s="1">
        <v>4.7142857142857144</v>
      </c>
      <c r="AA17" s="1">
        <v>7</v>
      </c>
      <c r="AB17" s="1">
        <v>3.5714285714285716</v>
      </c>
      <c r="AC17" s="1">
        <v>7</v>
      </c>
      <c r="AD17" s="1">
        <v>3.7142857142857144</v>
      </c>
      <c r="AE17" s="1">
        <v>7</v>
      </c>
      <c r="AF17" s="1">
        <v>4.833333333333333</v>
      </c>
      <c r="AG17" s="1">
        <v>6</v>
      </c>
      <c r="AH17" s="1">
        <v>5</v>
      </c>
      <c r="AI17" s="1">
        <v>6</v>
      </c>
      <c r="AJ17" s="1">
        <v>3.8571428571428572</v>
      </c>
      <c r="AK17" s="1">
        <v>7</v>
      </c>
      <c r="AL17" s="1">
        <v>4.8571428571428568</v>
      </c>
      <c r="AM17" s="1">
        <v>7</v>
      </c>
      <c r="AN17" s="1">
        <v>4.1428571428571432</v>
      </c>
      <c r="AO17" s="1">
        <v>7</v>
      </c>
      <c r="AP17" s="1">
        <v>4.2857142857142856</v>
      </c>
      <c r="AQ17" s="1">
        <v>7</v>
      </c>
      <c r="AR17" s="1">
        <v>5</v>
      </c>
      <c r="AS17" s="1">
        <v>7</v>
      </c>
      <c r="AT17" s="1">
        <v>5.4285714285714288</v>
      </c>
      <c r="AU17" s="1">
        <v>7</v>
      </c>
      <c r="AV17" s="1">
        <v>4</v>
      </c>
      <c r="AW17" s="1">
        <v>7</v>
      </c>
      <c r="AX17" s="1">
        <v>4.5714285714285712</v>
      </c>
      <c r="AY17" s="1">
        <v>7</v>
      </c>
      <c r="AZ17" s="1">
        <v>4.4285714285714288</v>
      </c>
      <c r="BA17" s="1">
        <v>7</v>
      </c>
      <c r="BB17" s="1">
        <v>5</v>
      </c>
      <c r="BC17" s="1">
        <v>7</v>
      </c>
      <c r="BD17" s="1">
        <v>4.1428571428571432</v>
      </c>
      <c r="BE17" s="1">
        <v>7</v>
      </c>
      <c r="BF17" s="1">
        <v>4.8571428571428568</v>
      </c>
      <c r="BG17" s="1">
        <v>7</v>
      </c>
      <c r="BH17" s="1">
        <v>4.4285714285714288</v>
      </c>
      <c r="BI17" s="1">
        <v>7</v>
      </c>
      <c r="BJ17" s="1">
        <v>5.2857142857142856</v>
      </c>
      <c r="BK17" s="1">
        <v>7</v>
      </c>
    </row>
    <row r="18" spans="1:63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9</v>
      </c>
      <c r="H18" s="1">
        <v>3.5</v>
      </c>
      <c r="I18" s="1">
        <v>8</v>
      </c>
      <c r="J18" s="1">
        <v>5.125</v>
      </c>
      <c r="K18" s="1">
        <v>8</v>
      </c>
      <c r="L18" s="1">
        <v>3.75</v>
      </c>
      <c r="M18" s="1">
        <v>8</v>
      </c>
      <c r="N18" s="1">
        <v>4.5</v>
      </c>
      <c r="O18" s="1">
        <v>8</v>
      </c>
      <c r="P18" s="1">
        <v>3.5</v>
      </c>
      <c r="Q18" s="1">
        <v>8</v>
      </c>
      <c r="R18" s="1">
        <v>4.75</v>
      </c>
      <c r="S18" s="1">
        <v>8</v>
      </c>
      <c r="T18" s="1">
        <v>3.25</v>
      </c>
      <c r="U18" s="1">
        <v>8</v>
      </c>
      <c r="V18" s="1">
        <v>4.375</v>
      </c>
      <c r="W18" s="1">
        <v>8</v>
      </c>
      <c r="X18" s="1">
        <v>3.375</v>
      </c>
      <c r="Y18" s="1">
        <v>8</v>
      </c>
      <c r="Z18" s="1">
        <v>5.375</v>
      </c>
      <c r="AA18" s="1">
        <v>8</v>
      </c>
      <c r="AB18" s="1">
        <v>2.875</v>
      </c>
      <c r="AC18" s="1">
        <v>8</v>
      </c>
      <c r="AD18" s="1">
        <v>3.5</v>
      </c>
      <c r="AE18" s="1">
        <v>8</v>
      </c>
      <c r="AF18" s="1">
        <v>4.75</v>
      </c>
      <c r="AG18" s="1">
        <v>8</v>
      </c>
      <c r="AH18" s="1">
        <v>5.375</v>
      </c>
      <c r="AI18" s="1">
        <v>8</v>
      </c>
      <c r="AJ18" s="1">
        <v>3.7142857142857144</v>
      </c>
      <c r="AK18" s="1">
        <v>7</v>
      </c>
      <c r="AL18" s="1">
        <v>5.1428571428571432</v>
      </c>
      <c r="AM18" s="1">
        <v>7</v>
      </c>
      <c r="AN18" s="1">
        <v>3.875</v>
      </c>
      <c r="AO18" s="1">
        <v>8</v>
      </c>
      <c r="AP18" s="1">
        <v>4.625</v>
      </c>
      <c r="AQ18" s="1">
        <v>8</v>
      </c>
      <c r="AR18" s="1">
        <v>4.625</v>
      </c>
      <c r="AS18" s="1">
        <v>8</v>
      </c>
      <c r="AT18" s="1">
        <v>4.875</v>
      </c>
      <c r="AU18" s="1">
        <v>8</v>
      </c>
      <c r="AV18" s="1">
        <v>3.375</v>
      </c>
      <c r="AW18" s="1">
        <v>8</v>
      </c>
      <c r="AX18" s="1">
        <v>4.125</v>
      </c>
      <c r="AY18" s="1">
        <v>8</v>
      </c>
      <c r="AZ18" s="1">
        <v>3.5714285714285716</v>
      </c>
      <c r="BA18" s="1">
        <v>7</v>
      </c>
      <c r="BB18" s="1">
        <v>4.1428571428571432</v>
      </c>
      <c r="BC18" s="1">
        <v>7</v>
      </c>
      <c r="BD18" s="1">
        <v>4.5</v>
      </c>
      <c r="BE18" s="1">
        <v>8</v>
      </c>
      <c r="BF18" s="1">
        <v>4.7142857142857144</v>
      </c>
      <c r="BG18" s="1">
        <v>7</v>
      </c>
      <c r="BH18" s="1">
        <v>4.375</v>
      </c>
      <c r="BI18" s="1">
        <v>8</v>
      </c>
      <c r="BJ18" s="1">
        <v>5</v>
      </c>
      <c r="BK18" s="1">
        <v>8</v>
      </c>
    </row>
    <row r="19" spans="1:63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3.5714285714285716</v>
      </c>
      <c r="I19" s="1">
        <v>7</v>
      </c>
      <c r="J19" s="1">
        <v>5</v>
      </c>
      <c r="K19" s="1">
        <v>7</v>
      </c>
      <c r="L19" s="1">
        <v>3.7142857142857144</v>
      </c>
      <c r="M19" s="1">
        <v>7</v>
      </c>
      <c r="N19" s="1">
        <v>5</v>
      </c>
      <c r="O19" s="1">
        <v>7</v>
      </c>
      <c r="P19" s="1">
        <v>3.4285714285714284</v>
      </c>
      <c r="Q19" s="1">
        <v>7</v>
      </c>
      <c r="R19" s="1">
        <v>5.1428571428571432</v>
      </c>
      <c r="S19" s="1">
        <v>7</v>
      </c>
      <c r="T19" s="1">
        <v>2.8571428571428572</v>
      </c>
      <c r="U19" s="1">
        <v>7</v>
      </c>
      <c r="V19" s="1">
        <v>3.4285714285714284</v>
      </c>
      <c r="W19" s="1">
        <v>7</v>
      </c>
      <c r="X19" s="1">
        <v>3</v>
      </c>
      <c r="Y19" s="1">
        <v>7</v>
      </c>
      <c r="Z19" s="1">
        <v>5</v>
      </c>
      <c r="AA19" s="1">
        <v>6</v>
      </c>
      <c r="AB19" s="1">
        <v>3.1666666666666665</v>
      </c>
      <c r="AC19" s="1">
        <v>6</v>
      </c>
      <c r="AD19" s="1">
        <v>3.7142857142857144</v>
      </c>
      <c r="AE19" s="1">
        <v>7</v>
      </c>
      <c r="AF19" s="1">
        <v>5</v>
      </c>
      <c r="AG19" s="1">
        <v>7</v>
      </c>
      <c r="AH19" s="1">
        <v>5.2857142857142856</v>
      </c>
      <c r="AI19" s="1">
        <v>7</v>
      </c>
      <c r="AJ19" s="1">
        <v>3.8571428571428572</v>
      </c>
      <c r="AK19" s="1">
        <v>7</v>
      </c>
      <c r="AL19" s="1">
        <v>5</v>
      </c>
      <c r="AM19" s="1">
        <v>7</v>
      </c>
      <c r="AN19" s="1">
        <v>3.8571428571428572</v>
      </c>
      <c r="AO19" s="1">
        <v>7</v>
      </c>
      <c r="AP19" s="1">
        <v>4.5714285714285712</v>
      </c>
      <c r="AQ19" s="1">
        <v>7</v>
      </c>
      <c r="AR19" s="1">
        <v>4.2857142857142856</v>
      </c>
      <c r="AS19" s="1">
        <v>7</v>
      </c>
      <c r="AT19" s="1">
        <v>4.8571428571428568</v>
      </c>
      <c r="AU19" s="1">
        <v>7</v>
      </c>
      <c r="AV19" s="1">
        <v>3.1428571428571428</v>
      </c>
      <c r="AW19" s="1">
        <v>7</v>
      </c>
      <c r="AX19" s="1">
        <v>4.4285714285714288</v>
      </c>
      <c r="AY19" s="1">
        <v>7</v>
      </c>
      <c r="AZ19" s="1">
        <v>3.5714285714285716</v>
      </c>
      <c r="BA19" s="1">
        <v>7</v>
      </c>
      <c r="BB19" s="1">
        <v>4.4285714285714288</v>
      </c>
      <c r="BC19" s="1">
        <v>7</v>
      </c>
      <c r="BD19" s="1">
        <v>3.2857142857142856</v>
      </c>
      <c r="BE19" s="1">
        <v>7</v>
      </c>
      <c r="BF19" s="1">
        <v>4.2857142857142856</v>
      </c>
      <c r="BG19" s="1">
        <v>7</v>
      </c>
      <c r="BH19" s="1">
        <v>4.4285714285714288</v>
      </c>
      <c r="BI19" s="1">
        <v>7</v>
      </c>
      <c r="BJ19" s="1">
        <v>5.2857142857142856</v>
      </c>
      <c r="BK19" s="1">
        <v>7</v>
      </c>
    </row>
    <row r="20" spans="1:63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354</v>
      </c>
      <c r="H20" s="1">
        <v>4.104166666666667</v>
      </c>
      <c r="I20" s="1">
        <v>288</v>
      </c>
      <c r="J20" s="1">
        <v>4.8469750889679712</v>
      </c>
      <c r="K20" s="1">
        <v>281</v>
      </c>
      <c r="L20" s="1">
        <v>4.1468531468531467</v>
      </c>
      <c r="M20" s="1">
        <v>286</v>
      </c>
      <c r="N20" s="1">
        <v>5.0889679715302494</v>
      </c>
      <c r="O20" s="1">
        <v>281</v>
      </c>
      <c r="P20" s="1">
        <v>4.03169014084507</v>
      </c>
      <c r="Q20" s="1">
        <v>284</v>
      </c>
      <c r="R20" s="1">
        <v>4.7777777777777777</v>
      </c>
      <c r="S20" s="1">
        <v>279</v>
      </c>
      <c r="T20" s="1">
        <v>3.0559440559440558</v>
      </c>
      <c r="U20" s="1">
        <v>286</v>
      </c>
      <c r="V20" s="1">
        <v>3.6537102473498235</v>
      </c>
      <c r="W20" s="1">
        <v>283</v>
      </c>
      <c r="X20" s="1">
        <v>3.5211267605633805</v>
      </c>
      <c r="Y20" s="1">
        <v>284</v>
      </c>
      <c r="Z20" s="1">
        <v>4.9003558718861209</v>
      </c>
      <c r="AA20" s="1">
        <v>281</v>
      </c>
      <c r="AB20" s="1">
        <v>3.0421052631578949</v>
      </c>
      <c r="AC20" s="1">
        <v>285</v>
      </c>
      <c r="AD20" s="1">
        <v>3.1541218637992832</v>
      </c>
      <c r="AE20" s="1">
        <v>279</v>
      </c>
      <c r="AF20" s="1">
        <v>5.0209790209790208</v>
      </c>
      <c r="AG20" s="1">
        <v>286</v>
      </c>
      <c r="AH20" s="1">
        <v>5.3736654804270465</v>
      </c>
      <c r="AI20" s="1">
        <v>281</v>
      </c>
      <c r="AJ20" s="1">
        <v>3.7282229965156795</v>
      </c>
      <c r="AK20" s="1">
        <v>287</v>
      </c>
      <c r="AL20" s="1">
        <v>4.6901408450704229</v>
      </c>
      <c r="AM20" s="1">
        <v>284</v>
      </c>
      <c r="AN20" s="1">
        <v>4.1293706293706292</v>
      </c>
      <c r="AO20" s="1">
        <v>286</v>
      </c>
      <c r="AP20" s="1">
        <v>4.7667844522968199</v>
      </c>
      <c r="AQ20" s="1">
        <v>283</v>
      </c>
      <c r="AR20" s="1">
        <v>4.4169611307420498</v>
      </c>
      <c r="AS20" s="1">
        <v>283</v>
      </c>
      <c r="AT20" s="1">
        <v>5.2170818505338081</v>
      </c>
      <c r="AU20" s="1">
        <v>281</v>
      </c>
      <c r="AV20" s="1">
        <v>3.3652482269503547</v>
      </c>
      <c r="AW20" s="1">
        <v>282</v>
      </c>
      <c r="AX20" s="1">
        <v>4.628571428571429</v>
      </c>
      <c r="AY20" s="1">
        <v>280</v>
      </c>
      <c r="AZ20" s="1">
        <v>3.6727272727272728</v>
      </c>
      <c r="BA20" s="1">
        <v>275</v>
      </c>
      <c r="BB20" s="1">
        <v>4.7518248175182478</v>
      </c>
      <c r="BC20" s="1">
        <v>274</v>
      </c>
      <c r="BD20" s="1">
        <v>3.9928571428571429</v>
      </c>
      <c r="BE20" s="1">
        <v>280</v>
      </c>
      <c r="BF20" s="1">
        <v>4.7455197132616487</v>
      </c>
      <c r="BG20" s="1">
        <v>279</v>
      </c>
      <c r="BH20" s="1">
        <v>4.3003533568904597</v>
      </c>
      <c r="BI20" s="1">
        <v>283</v>
      </c>
      <c r="BJ20" s="1">
        <v>4.9464285714285712</v>
      </c>
      <c r="BK20" s="1">
        <v>280</v>
      </c>
    </row>
    <row r="21" spans="1:63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4.1578947368421053</v>
      </c>
      <c r="I21" s="1">
        <v>38</v>
      </c>
      <c r="J21" s="1">
        <v>4.9444444444444446</v>
      </c>
      <c r="K21" s="1">
        <v>36</v>
      </c>
      <c r="L21" s="1">
        <v>3.9230769230769229</v>
      </c>
      <c r="M21" s="1">
        <v>39</v>
      </c>
      <c r="N21" s="1">
        <v>4.5675675675675675</v>
      </c>
      <c r="O21" s="1">
        <v>37</v>
      </c>
      <c r="P21" s="1">
        <v>4</v>
      </c>
      <c r="Q21" s="1">
        <v>39</v>
      </c>
      <c r="R21" s="1">
        <v>4.5675675675675675</v>
      </c>
      <c r="S21" s="1">
        <v>37</v>
      </c>
      <c r="T21" s="1">
        <v>2.7948717948717947</v>
      </c>
      <c r="U21" s="1">
        <v>39</v>
      </c>
      <c r="V21" s="1">
        <v>2.8611111111111112</v>
      </c>
      <c r="W21" s="1">
        <v>36</v>
      </c>
      <c r="X21" s="1">
        <v>3.4871794871794872</v>
      </c>
      <c r="Y21" s="1">
        <v>39</v>
      </c>
      <c r="Z21" s="1">
        <v>4.5945945945945947</v>
      </c>
      <c r="AA21" s="1">
        <v>37</v>
      </c>
      <c r="AB21" s="1">
        <v>3.6923076923076925</v>
      </c>
      <c r="AC21" s="1">
        <v>39</v>
      </c>
      <c r="AD21" s="1">
        <v>4.3783783783783781</v>
      </c>
      <c r="AE21" s="1">
        <v>37</v>
      </c>
      <c r="AF21" s="1">
        <v>4.5526315789473681</v>
      </c>
      <c r="AG21" s="1">
        <v>38</v>
      </c>
      <c r="AH21" s="1">
        <v>5</v>
      </c>
      <c r="AI21" s="1">
        <v>36</v>
      </c>
      <c r="AJ21" s="1">
        <v>3.6842105263157894</v>
      </c>
      <c r="AK21" s="1">
        <v>38</v>
      </c>
      <c r="AL21" s="1">
        <v>4.0555555555555554</v>
      </c>
      <c r="AM21" s="1">
        <v>36</v>
      </c>
      <c r="AN21" s="1">
        <v>4.7435897435897436</v>
      </c>
      <c r="AO21" s="1">
        <v>39</v>
      </c>
      <c r="AP21" s="1">
        <v>5.3243243243243246</v>
      </c>
      <c r="AQ21" s="1">
        <v>37</v>
      </c>
      <c r="AR21" s="1">
        <v>5</v>
      </c>
      <c r="AS21" s="1">
        <v>38</v>
      </c>
      <c r="AT21" s="1">
        <v>5.3888888888888893</v>
      </c>
      <c r="AU21" s="1">
        <v>36</v>
      </c>
      <c r="AV21" s="1">
        <v>3.236842105263158</v>
      </c>
      <c r="AW21" s="1">
        <v>38</v>
      </c>
      <c r="AX21" s="1">
        <v>3.7837837837837838</v>
      </c>
      <c r="AY21" s="1">
        <v>37</v>
      </c>
      <c r="AZ21" s="1">
        <v>3.8684210526315788</v>
      </c>
      <c r="BA21" s="1">
        <v>38</v>
      </c>
      <c r="BB21" s="1">
        <v>4.333333333333333</v>
      </c>
      <c r="BC21" s="1">
        <v>36</v>
      </c>
      <c r="BD21" s="1">
        <v>3.8648648648648649</v>
      </c>
      <c r="BE21" s="1">
        <v>37</v>
      </c>
      <c r="BF21" s="1">
        <v>4.2222222222222223</v>
      </c>
      <c r="BG21" s="1">
        <v>36</v>
      </c>
      <c r="BH21" s="1">
        <v>3.8918918918918921</v>
      </c>
      <c r="BI21" s="1">
        <v>37</v>
      </c>
      <c r="BJ21" s="1">
        <v>4.2777777777777777</v>
      </c>
      <c r="BK21" s="1">
        <v>36</v>
      </c>
    </row>
    <row r="22" spans="1:63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88</v>
      </c>
      <c r="H22" s="1">
        <v>3.9444444444444446</v>
      </c>
      <c r="I22" s="1">
        <v>72</v>
      </c>
      <c r="J22" s="1">
        <v>4.549295774647887</v>
      </c>
      <c r="K22" s="1">
        <v>71</v>
      </c>
      <c r="L22" s="1">
        <v>3.9583333333333335</v>
      </c>
      <c r="M22" s="1">
        <v>72</v>
      </c>
      <c r="N22" s="1">
        <v>4.605633802816901</v>
      </c>
      <c r="O22" s="1">
        <v>71</v>
      </c>
      <c r="P22" s="1">
        <v>4.0857142857142854</v>
      </c>
      <c r="Q22" s="1">
        <v>70</v>
      </c>
      <c r="R22" s="1">
        <v>4.6764705882352944</v>
      </c>
      <c r="S22" s="1">
        <v>68</v>
      </c>
      <c r="T22" s="1">
        <v>2.7222222222222223</v>
      </c>
      <c r="U22" s="1">
        <v>72</v>
      </c>
      <c r="V22" s="1">
        <v>3.112676056338028</v>
      </c>
      <c r="W22" s="1">
        <v>71</v>
      </c>
      <c r="X22" s="1">
        <v>3.6714285714285713</v>
      </c>
      <c r="Y22" s="1">
        <v>70</v>
      </c>
      <c r="Z22" s="1">
        <v>4.6811594202898554</v>
      </c>
      <c r="AA22" s="1">
        <v>69</v>
      </c>
      <c r="AB22" s="1">
        <v>3.7746478873239435</v>
      </c>
      <c r="AC22" s="1">
        <v>71</v>
      </c>
      <c r="AD22" s="1">
        <v>4.0999999999999996</v>
      </c>
      <c r="AE22" s="1">
        <v>70</v>
      </c>
      <c r="AF22" s="1">
        <v>4.9861111111111107</v>
      </c>
      <c r="AG22" s="1">
        <v>72</v>
      </c>
      <c r="AH22" s="1">
        <v>5.1571428571428575</v>
      </c>
      <c r="AI22" s="1">
        <v>70</v>
      </c>
      <c r="AJ22" s="1">
        <v>3.6805555555555554</v>
      </c>
      <c r="AK22" s="1">
        <v>72</v>
      </c>
      <c r="AL22" s="1">
        <v>4.253521126760563</v>
      </c>
      <c r="AM22" s="1">
        <v>71</v>
      </c>
      <c r="AN22" s="1">
        <v>4.291666666666667</v>
      </c>
      <c r="AO22" s="1">
        <v>72</v>
      </c>
      <c r="AP22" s="1">
        <v>4.6619718309859151</v>
      </c>
      <c r="AQ22" s="1">
        <v>71</v>
      </c>
      <c r="AR22" s="1">
        <v>4.563380281690141</v>
      </c>
      <c r="AS22" s="1">
        <v>71</v>
      </c>
      <c r="AT22" s="1">
        <v>4.9000000000000004</v>
      </c>
      <c r="AU22" s="1">
        <v>70</v>
      </c>
      <c r="AV22" s="1">
        <v>3.436619718309859</v>
      </c>
      <c r="AW22" s="1">
        <v>71</v>
      </c>
      <c r="AX22" s="1">
        <v>4.0999999999999996</v>
      </c>
      <c r="AY22" s="1">
        <v>70</v>
      </c>
      <c r="AZ22" s="1">
        <v>3.6857142857142855</v>
      </c>
      <c r="BA22" s="1">
        <v>70</v>
      </c>
      <c r="BB22" s="1">
        <v>4.2352941176470589</v>
      </c>
      <c r="BC22" s="1">
        <v>68</v>
      </c>
      <c r="BD22" s="1">
        <v>4.0142857142857142</v>
      </c>
      <c r="BE22" s="1">
        <v>70</v>
      </c>
      <c r="BF22" s="1">
        <v>4.4925373134328357</v>
      </c>
      <c r="BG22" s="1">
        <v>67</v>
      </c>
      <c r="BH22" s="1">
        <v>4.450704225352113</v>
      </c>
      <c r="BI22" s="1">
        <v>71</v>
      </c>
      <c r="BJ22" s="1">
        <v>4.8142857142857141</v>
      </c>
      <c r="BK22" s="1">
        <v>70</v>
      </c>
    </row>
    <row r="23" spans="1:63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42</v>
      </c>
      <c r="H23" s="1">
        <v>4.2105263157894735</v>
      </c>
      <c r="I23" s="1">
        <v>38</v>
      </c>
      <c r="J23" s="1">
        <v>4.7297297297297298</v>
      </c>
      <c r="K23" s="1">
        <v>37</v>
      </c>
      <c r="L23" s="1">
        <v>4</v>
      </c>
      <c r="M23" s="1">
        <v>38</v>
      </c>
      <c r="N23" s="1">
        <v>4.5714285714285712</v>
      </c>
      <c r="O23" s="1">
        <v>35</v>
      </c>
      <c r="P23" s="1">
        <v>4.1621621621621623</v>
      </c>
      <c r="Q23" s="1">
        <v>37</v>
      </c>
      <c r="R23" s="1">
        <v>4.666666666666667</v>
      </c>
      <c r="S23" s="1">
        <v>36</v>
      </c>
      <c r="T23" s="1">
        <v>2.763157894736842</v>
      </c>
      <c r="U23" s="1">
        <v>38</v>
      </c>
      <c r="V23" s="1">
        <v>3.0270270270270272</v>
      </c>
      <c r="W23" s="1">
        <v>37</v>
      </c>
      <c r="X23" s="1">
        <v>3.2162162162162162</v>
      </c>
      <c r="Y23" s="1">
        <v>37</v>
      </c>
      <c r="Z23" s="1">
        <v>4.7142857142857144</v>
      </c>
      <c r="AA23" s="1">
        <v>35</v>
      </c>
      <c r="AB23" s="1">
        <v>3.3421052631578947</v>
      </c>
      <c r="AC23" s="1">
        <v>38</v>
      </c>
      <c r="AD23" s="1">
        <v>3.6216216216216215</v>
      </c>
      <c r="AE23" s="1">
        <v>37</v>
      </c>
      <c r="AF23" s="1">
        <v>5.2162162162162158</v>
      </c>
      <c r="AG23" s="1">
        <v>37</v>
      </c>
      <c r="AH23" s="1">
        <v>5.3513513513513518</v>
      </c>
      <c r="AI23" s="1">
        <v>37</v>
      </c>
      <c r="AJ23" s="1">
        <v>4.0526315789473681</v>
      </c>
      <c r="AK23" s="1">
        <v>38</v>
      </c>
      <c r="AL23" s="1">
        <v>4.4324324324324325</v>
      </c>
      <c r="AM23" s="1">
        <v>37</v>
      </c>
      <c r="AN23" s="1">
        <v>4</v>
      </c>
      <c r="AO23" s="1">
        <v>38</v>
      </c>
      <c r="AP23" s="1">
        <v>4.416666666666667</v>
      </c>
      <c r="AQ23" s="1">
        <v>36</v>
      </c>
      <c r="AR23" s="1">
        <v>4.4736842105263159</v>
      </c>
      <c r="AS23" s="1">
        <v>38</v>
      </c>
      <c r="AT23" s="1">
        <v>4.7777777777777777</v>
      </c>
      <c r="AU23" s="1">
        <v>36</v>
      </c>
      <c r="AV23" s="1">
        <v>3.263157894736842</v>
      </c>
      <c r="AW23" s="1">
        <v>38</v>
      </c>
      <c r="AX23" s="1">
        <v>4.5405405405405403</v>
      </c>
      <c r="AY23" s="1">
        <v>37</v>
      </c>
      <c r="AZ23" s="1">
        <v>3.4594594594594597</v>
      </c>
      <c r="BA23" s="1">
        <v>37</v>
      </c>
      <c r="BB23" s="1">
        <v>4.3055555555555554</v>
      </c>
      <c r="BC23" s="1">
        <v>36</v>
      </c>
      <c r="BD23" s="1">
        <v>3.9736842105263159</v>
      </c>
      <c r="BE23" s="1">
        <v>38</v>
      </c>
      <c r="BF23" s="1">
        <v>4.4324324324324325</v>
      </c>
      <c r="BG23" s="1">
        <v>37</v>
      </c>
      <c r="BH23" s="1">
        <v>4.3947368421052628</v>
      </c>
      <c r="BI23" s="1">
        <v>38</v>
      </c>
      <c r="BJ23" s="1">
        <v>4.6216216216216219</v>
      </c>
      <c r="BK23" s="1">
        <v>37</v>
      </c>
    </row>
    <row r="24" spans="1:63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45</v>
      </c>
      <c r="H24" s="1">
        <v>4.2</v>
      </c>
      <c r="I24" s="1">
        <v>40</v>
      </c>
      <c r="J24" s="1">
        <v>4.625</v>
      </c>
      <c r="K24" s="1">
        <v>40</v>
      </c>
      <c r="L24" s="1">
        <v>4.1500000000000004</v>
      </c>
      <c r="M24" s="1">
        <v>40</v>
      </c>
      <c r="N24" s="1">
        <v>4.5750000000000002</v>
      </c>
      <c r="O24" s="1">
        <v>40</v>
      </c>
      <c r="P24" s="1">
        <v>4.2</v>
      </c>
      <c r="Q24" s="1">
        <v>40</v>
      </c>
      <c r="R24" s="1">
        <v>4.7435897435897436</v>
      </c>
      <c r="S24" s="1">
        <v>39</v>
      </c>
      <c r="T24" s="1">
        <v>4.1749999999999998</v>
      </c>
      <c r="U24" s="1">
        <v>40</v>
      </c>
      <c r="V24" s="1">
        <v>4.9000000000000004</v>
      </c>
      <c r="W24" s="1">
        <v>40</v>
      </c>
      <c r="X24" s="1">
        <v>3.45</v>
      </c>
      <c r="Y24" s="1">
        <v>40</v>
      </c>
      <c r="Z24" s="1">
        <v>4.9000000000000004</v>
      </c>
      <c r="AA24" s="1">
        <v>40</v>
      </c>
      <c r="AB24" s="1">
        <v>3.9</v>
      </c>
      <c r="AC24" s="1">
        <v>40</v>
      </c>
      <c r="AD24" s="1">
        <v>3.7179487179487181</v>
      </c>
      <c r="AE24" s="1">
        <v>39</v>
      </c>
      <c r="AF24" s="1">
        <v>4.7750000000000004</v>
      </c>
      <c r="AG24" s="1">
        <v>40</v>
      </c>
      <c r="AH24" s="1">
        <v>5.05</v>
      </c>
      <c r="AI24" s="1">
        <v>40</v>
      </c>
      <c r="AJ24" s="1">
        <v>3.9750000000000001</v>
      </c>
      <c r="AK24" s="1">
        <v>40</v>
      </c>
      <c r="AL24" s="1">
        <v>4.6578947368421053</v>
      </c>
      <c r="AM24" s="1">
        <v>38</v>
      </c>
      <c r="AN24" s="1">
        <v>4</v>
      </c>
      <c r="AO24" s="1">
        <v>39</v>
      </c>
      <c r="AP24" s="1">
        <v>4.333333333333333</v>
      </c>
      <c r="AQ24" s="1">
        <v>39</v>
      </c>
      <c r="AR24" s="1">
        <v>4.5384615384615383</v>
      </c>
      <c r="AS24" s="1">
        <v>39</v>
      </c>
      <c r="AT24" s="1">
        <v>4.8717948717948714</v>
      </c>
      <c r="AU24" s="1">
        <v>39</v>
      </c>
      <c r="AV24" s="1">
        <v>3.6666666666666665</v>
      </c>
      <c r="AW24" s="1">
        <v>39</v>
      </c>
      <c r="AX24" s="1">
        <v>4.4736842105263159</v>
      </c>
      <c r="AY24" s="1">
        <v>38</v>
      </c>
      <c r="AZ24" s="1">
        <v>3.8421052631578947</v>
      </c>
      <c r="BA24" s="1">
        <v>38</v>
      </c>
      <c r="BB24" s="1">
        <v>4.4210526315789478</v>
      </c>
      <c r="BC24" s="1">
        <v>38</v>
      </c>
      <c r="BD24" s="1">
        <v>3.8205128205128207</v>
      </c>
      <c r="BE24" s="1">
        <v>39</v>
      </c>
      <c r="BF24" s="1">
        <v>4.1578947368421053</v>
      </c>
      <c r="BG24" s="1">
        <v>38</v>
      </c>
      <c r="BH24" s="1">
        <v>3.8974358974358974</v>
      </c>
      <c r="BI24" s="1">
        <v>39</v>
      </c>
      <c r="BJ24" s="1">
        <v>4.2307692307692308</v>
      </c>
      <c r="BK24" s="1">
        <v>39</v>
      </c>
    </row>
    <row r="25" spans="1:63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10</v>
      </c>
      <c r="H25" s="1">
        <v>4.5555555555555554</v>
      </c>
      <c r="I25" s="1">
        <v>9</v>
      </c>
      <c r="J25" s="1">
        <v>5.333333333333333</v>
      </c>
      <c r="K25" s="1">
        <v>9</v>
      </c>
      <c r="L25" s="1">
        <v>4.4444444444444446</v>
      </c>
      <c r="M25" s="1">
        <v>9</v>
      </c>
      <c r="N25" s="1">
        <v>5.2222222222222223</v>
      </c>
      <c r="O25" s="1">
        <v>9</v>
      </c>
      <c r="P25" s="1">
        <v>5</v>
      </c>
      <c r="Q25" s="1">
        <v>9</v>
      </c>
      <c r="R25" s="1">
        <v>5.4444444444444446</v>
      </c>
      <c r="S25" s="1">
        <v>9</v>
      </c>
      <c r="T25" s="1">
        <v>3.2222222222222223</v>
      </c>
      <c r="U25" s="1">
        <v>9</v>
      </c>
      <c r="V25" s="1">
        <v>4.4444444444444446</v>
      </c>
      <c r="W25" s="1">
        <v>9</v>
      </c>
      <c r="X25" s="1">
        <v>3.8888888888888888</v>
      </c>
      <c r="Y25" s="1">
        <v>9</v>
      </c>
      <c r="Z25" s="1">
        <v>5</v>
      </c>
      <c r="AA25" s="1">
        <v>9</v>
      </c>
      <c r="AB25" s="1">
        <v>3.2222222222222223</v>
      </c>
      <c r="AC25" s="1">
        <v>9</v>
      </c>
      <c r="AD25" s="1">
        <v>3.125</v>
      </c>
      <c r="AE25" s="1">
        <v>8</v>
      </c>
      <c r="AF25" s="1">
        <v>5.25</v>
      </c>
      <c r="AG25" s="1">
        <v>8</v>
      </c>
      <c r="AH25" s="1">
        <v>5.333333333333333</v>
      </c>
      <c r="AI25" s="1">
        <v>9</v>
      </c>
      <c r="AJ25" s="1">
        <v>4.5555555555555554</v>
      </c>
      <c r="AK25" s="1">
        <v>9</v>
      </c>
      <c r="AL25" s="1">
        <v>5.1111111111111107</v>
      </c>
      <c r="AM25" s="1">
        <v>9</v>
      </c>
      <c r="AN25" s="1">
        <v>3.8888888888888888</v>
      </c>
      <c r="AO25" s="1">
        <v>9</v>
      </c>
      <c r="AP25" s="1">
        <v>4.2222222222222223</v>
      </c>
      <c r="AQ25" s="1">
        <v>9</v>
      </c>
      <c r="AR25" s="1">
        <v>4.666666666666667</v>
      </c>
      <c r="AS25" s="1">
        <v>9</v>
      </c>
      <c r="AT25" s="1">
        <v>4.7777777777777777</v>
      </c>
      <c r="AU25" s="1">
        <v>9</v>
      </c>
      <c r="AV25" s="1">
        <v>3.6666666666666665</v>
      </c>
      <c r="AW25" s="1">
        <v>9</v>
      </c>
      <c r="AX25" s="1">
        <v>4.4444444444444446</v>
      </c>
      <c r="AY25" s="1">
        <v>9</v>
      </c>
      <c r="AZ25" s="1">
        <v>3.6666666666666665</v>
      </c>
      <c r="BA25" s="1">
        <v>9</v>
      </c>
      <c r="BB25" s="1">
        <v>4.666666666666667</v>
      </c>
      <c r="BC25" s="1">
        <v>9</v>
      </c>
      <c r="BD25" s="1">
        <v>4.2222222222222223</v>
      </c>
      <c r="BE25" s="1">
        <v>9</v>
      </c>
      <c r="BF25" s="1">
        <v>4.8888888888888893</v>
      </c>
      <c r="BG25" s="1">
        <v>9</v>
      </c>
      <c r="BH25" s="1">
        <v>4.333333333333333</v>
      </c>
      <c r="BI25" s="1">
        <v>9</v>
      </c>
      <c r="BJ25" s="1">
        <v>4.5555555555555554</v>
      </c>
      <c r="BK25" s="1">
        <v>9</v>
      </c>
    </row>
    <row r="26" spans="1:63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43</v>
      </c>
      <c r="H26" s="1">
        <v>4.1142857142857139</v>
      </c>
      <c r="I26" s="1">
        <v>35</v>
      </c>
      <c r="J26" s="1">
        <v>4.6764705882352944</v>
      </c>
      <c r="K26" s="1">
        <v>34</v>
      </c>
      <c r="L26" s="1">
        <v>4.1428571428571432</v>
      </c>
      <c r="M26" s="1">
        <v>35</v>
      </c>
      <c r="N26" s="1">
        <v>4.4411764705882355</v>
      </c>
      <c r="O26" s="1">
        <v>34</v>
      </c>
      <c r="P26" s="1">
        <v>4.1428571428571432</v>
      </c>
      <c r="Q26" s="1">
        <v>35</v>
      </c>
      <c r="R26" s="1">
        <v>4.5</v>
      </c>
      <c r="S26" s="1">
        <v>34</v>
      </c>
      <c r="T26" s="1">
        <v>3.8</v>
      </c>
      <c r="U26" s="1">
        <v>35</v>
      </c>
      <c r="V26" s="1">
        <v>4.9705882352941178</v>
      </c>
      <c r="W26" s="1">
        <v>34</v>
      </c>
      <c r="X26" s="1">
        <v>3.5757575757575757</v>
      </c>
      <c r="Y26" s="1">
        <v>33</v>
      </c>
      <c r="Z26" s="1">
        <v>4.53125</v>
      </c>
      <c r="AA26" s="1">
        <v>32</v>
      </c>
      <c r="AB26" s="1">
        <v>3.5142857142857142</v>
      </c>
      <c r="AC26" s="1">
        <v>35</v>
      </c>
      <c r="AD26" s="1">
        <v>3.2647058823529411</v>
      </c>
      <c r="AE26" s="1">
        <v>34</v>
      </c>
      <c r="AF26" s="1">
        <v>4.7142857142857144</v>
      </c>
      <c r="AG26" s="1">
        <v>35</v>
      </c>
      <c r="AH26" s="1">
        <v>4.7647058823529411</v>
      </c>
      <c r="AI26" s="1">
        <v>34</v>
      </c>
      <c r="AJ26" s="1">
        <v>3.8857142857142857</v>
      </c>
      <c r="AK26" s="1">
        <v>35</v>
      </c>
      <c r="AL26" s="1">
        <v>4.6764705882352944</v>
      </c>
      <c r="AM26" s="1">
        <v>34</v>
      </c>
      <c r="AN26" s="1">
        <v>4.4285714285714288</v>
      </c>
      <c r="AO26" s="1">
        <v>35</v>
      </c>
      <c r="AP26" s="1">
        <v>4.5882352941176467</v>
      </c>
      <c r="AQ26" s="1">
        <v>34</v>
      </c>
      <c r="AR26" s="1">
        <v>4.7714285714285714</v>
      </c>
      <c r="AS26" s="1">
        <v>35</v>
      </c>
      <c r="AT26" s="1">
        <v>4.882352941176471</v>
      </c>
      <c r="AU26" s="1">
        <v>34</v>
      </c>
      <c r="AV26" s="1">
        <v>3.6857142857142855</v>
      </c>
      <c r="AW26" s="1">
        <v>35</v>
      </c>
      <c r="AX26" s="1">
        <v>4.0571428571428569</v>
      </c>
      <c r="AY26" s="1">
        <v>35</v>
      </c>
      <c r="AZ26" s="1">
        <v>3.7428571428571429</v>
      </c>
      <c r="BA26" s="1">
        <v>35</v>
      </c>
      <c r="BB26" s="1">
        <v>4.0285714285714285</v>
      </c>
      <c r="BC26" s="1">
        <v>35</v>
      </c>
      <c r="BD26" s="1">
        <v>4.0857142857142854</v>
      </c>
      <c r="BE26" s="1">
        <v>35</v>
      </c>
      <c r="BF26" s="1">
        <v>4.5999999999999996</v>
      </c>
      <c r="BG26" s="1">
        <v>35</v>
      </c>
      <c r="BH26" s="1">
        <v>4.0285714285714285</v>
      </c>
      <c r="BI26" s="1">
        <v>35</v>
      </c>
      <c r="BJ26" s="1">
        <v>4.5428571428571427</v>
      </c>
      <c r="BK26" s="1">
        <v>35</v>
      </c>
    </row>
    <row r="27" spans="1:63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4</v>
      </c>
      <c r="I27" s="1">
        <v>4</v>
      </c>
      <c r="J27" s="1">
        <v>4.75</v>
      </c>
      <c r="K27" s="1">
        <v>4</v>
      </c>
      <c r="L27" s="1">
        <v>4</v>
      </c>
      <c r="M27" s="1">
        <v>4</v>
      </c>
      <c r="N27" s="1">
        <v>4.75</v>
      </c>
      <c r="O27" s="1">
        <v>4</v>
      </c>
      <c r="P27" s="1">
        <v>4</v>
      </c>
      <c r="Q27" s="1">
        <v>3</v>
      </c>
      <c r="R27" s="1">
        <v>5</v>
      </c>
      <c r="S27" s="1">
        <v>3</v>
      </c>
      <c r="T27" s="1">
        <v>3.25</v>
      </c>
      <c r="U27" s="1">
        <v>4</v>
      </c>
      <c r="V27" s="1">
        <v>4.75</v>
      </c>
      <c r="W27" s="1">
        <v>4</v>
      </c>
      <c r="X27" s="1">
        <v>3.5</v>
      </c>
      <c r="Y27" s="1">
        <v>4</v>
      </c>
      <c r="Z27" s="1">
        <v>4.75</v>
      </c>
      <c r="AA27" s="1">
        <v>4</v>
      </c>
      <c r="AB27" s="1">
        <v>3</v>
      </c>
      <c r="AC27" s="1">
        <v>4</v>
      </c>
      <c r="AD27" s="1">
        <v>2.75</v>
      </c>
      <c r="AE27" s="1">
        <v>4</v>
      </c>
      <c r="AF27" s="1">
        <v>5</v>
      </c>
      <c r="AG27" s="1">
        <v>4</v>
      </c>
      <c r="AH27" s="1">
        <v>5.5</v>
      </c>
      <c r="AI27" s="1">
        <v>4</v>
      </c>
      <c r="AJ27" s="1">
        <v>3.5</v>
      </c>
      <c r="AK27" s="1">
        <v>4</v>
      </c>
      <c r="AL27" s="1">
        <v>4.25</v>
      </c>
      <c r="AM27" s="1">
        <v>4</v>
      </c>
      <c r="AN27" s="1">
        <v>4</v>
      </c>
      <c r="AO27" s="1">
        <v>4</v>
      </c>
      <c r="AP27" s="1">
        <v>4.25</v>
      </c>
      <c r="AQ27" s="1">
        <v>4</v>
      </c>
      <c r="AR27" s="1">
        <v>4</v>
      </c>
      <c r="AS27" s="1">
        <v>4</v>
      </c>
      <c r="AT27" s="1">
        <v>4.25</v>
      </c>
      <c r="AU27" s="1">
        <v>4</v>
      </c>
      <c r="AV27" s="1">
        <v>2.75</v>
      </c>
      <c r="AW27" s="1">
        <v>4</v>
      </c>
      <c r="AX27" s="1">
        <v>4.25</v>
      </c>
      <c r="AY27" s="1">
        <v>4</v>
      </c>
      <c r="AZ27" s="1">
        <v>3</v>
      </c>
      <c r="BA27" s="1">
        <v>4</v>
      </c>
      <c r="BB27" s="1">
        <v>4.5</v>
      </c>
      <c r="BC27" s="1">
        <v>4</v>
      </c>
      <c r="BD27" s="1">
        <v>3.75</v>
      </c>
      <c r="BE27" s="1">
        <v>4</v>
      </c>
      <c r="BF27" s="1">
        <v>4.75</v>
      </c>
      <c r="BG27" s="1">
        <v>4</v>
      </c>
      <c r="BH27" s="1">
        <v>3.25</v>
      </c>
      <c r="BI27" s="1">
        <v>4</v>
      </c>
      <c r="BJ27" s="1">
        <v>3.75</v>
      </c>
      <c r="BK27" s="1">
        <v>4</v>
      </c>
    </row>
    <row r="28" spans="1:63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83</v>
      </c>
      <c r="H28" s="1">
        <v>3.9384615384615387</v>
      </c>
      <c r="I28" s="1">
        <v>65</v>
      </c>
      <c r="J28" s="1">
        <v>4.6875</v>
      </c>
      <c r="K28" s="1">
        <v>64</v>
      </c>
      <c r="L28" s="1">
        <v>3.921875</v>
      </c>
      <c r="M28" s="1">
        <v>64</v>
      </c>
      <c r="N28" s="1">
        <v>4.7142857142857144</v>
      </c>
      <c r="O28" s="1">
        <v>63</v>
      </c>
      <c r="P28" s="1">
        <v>3.9523809523809526</v>
      </c>
      <c r="Q28" s="1">
        <v>63</v>
      </c>
      <c r="R28" s="1">
        <v>4.746031746031746</v>
      </c>
      <c r="S28" s="1">
        <v>63</v>
      </c>
      <c r="T28" s="1">
        <v>3.7230769230769232</v>
      </c>
      <c r="U28" s="1">
        <v>65</v>
      </c>
      <c r="V28" s="1">
        <v>5.0769230769230766</v>
      </c>
      <c r="W28" s="1">
        <v>65</v>
      </c>
      <c r="X28" s="1">
        <v>3.476923076923077</v>
      </c>
      <c r="Y28" s="1">
        <v>65</v>
      </c>
      <c r="Z28" s="1">
        <v>4.7538461538461538</v>
      </c>
      <c r="AA28" s="1">
        <v>65</v>
      </c>
      <c r="AB28" s="1">
        <v>3.4461538461538463</v>
      </c>
      <c r="AC28" s="1">
        <v>65</v>
      </c>
      <c r="AD28" s="1">
        <v>3.3015873015873014</v>
      </c>
      <c r="AE28" s="1">
        <v>63</v>
      </c>
      <c r="AF28" s="1">
        <v>4.8461538461538458</v>
      </c>
      <c r="AG28" s="1">
        <v>65</v>
      </c>
      <c r="AH28" s="1">
        <v>5.1538461538461542</v>
      </c>
      <c r="AI28" s="1">
        <v>65</v>
      </c>
      <c r="AJ28" s="1">
        <v>3.7230769230769232</v>
      </c>
      <c r="AK28" s="1">
        <v>65</v>
      </c>
      <c r="AL28" s="1">
        <v>4.7538461538461538</v>
      </c>
      <c r="AM28" s="1">
        <v>65</v>
      </c>
      <c r="AN28" s="1">
        <v>3.9692307692307693</v>
      </c>
      <c r="AO28" s="1">
        <v>65</v>
      </c>
      <c r="AP28" s="1">
        <v>4.3076923076923075</v>
      </c>
      <c r="AQ28" s="1">
        <v>65</v>
      </c>
      <c r="AR28" s="1">
        <v>4.21875</v>
      </c>
      <c r="AS28" s="1">
        <v>64</v>
      </c>
      <c r="AT28" s="1">
        <v>4.6825396825396828</v>
      </c>
      <c r="AU28" s="1">
        <v>63</v>
      </c>
      <c r="AV28" s="1">
        <v>3.125</v>
      </c>
      <c r="AW28" s="1">
        <v>64</v>
      </c>
      <c r="AX28" s="1">
        <v>4.0625</v>
      </c>
      <c r="AY28" s="1">
        <v>64</v>
      </c>
      <c r="AZ28" s="1">
        <v>3.4126984126984126</v>
      </c>
      <c r="BA28" s="1">
        <v>63</v>
      </c>
      <c r="BB28" s="1">
        <v>4.2380952380952381</v>
      </c>
      <c r="BC28" s="1">
        <v>63</v>
      </c>
      <c r="BD28" s="1">
        <v>3.7142857142857144</v>
      </c>
      <c r="BE28" s="1">
        <v>63</v>
      </c>
      <c r="BF28" s="1">
        <v>4.3968253968253972</v>
      </c>
      <c r="BG28" s="1">
        <v>63</v>
      </c>
      <c r="BH28" s="1">
        <v>4.09375</v>
      </c>
      <c r="BI28" s="1">
        <v>64</v>
      </c>
      <c r="BJ28" s="1">
        <v>4.65625</v>
      </c>
      <c r="BK28" s="1">
        <v>64</v>
      </c>
    </row>
    <row r="29" spans="1:63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160</v>
      </c>
      <c r="H29" s="1">
        <v>4.1870503597122299</v>
      </c>
      <c r="I29" s="1">
        <v>139</v>
      </c>
      <c r="J29" s="1">
        <v>4.9343065693430654</v>
      </c>
      <c r="K29" s="1">
        <v>137</v>
      </c>
      <c r="L29" s="1">
        <v>4.2661870503597124</v>
      </c>
      <c r="M29" s="1">
        <v>139</v>
      </c>
      <c r="N29" s="1">
        <v>5.1014492753623184</v>
      </c>
      <c r="O29" s="1">
        <v>138</v>
      </c>
      <c r="P29" s="1">
        <v>4.3576642335766422</v>
      </c>
      <c r="Q29" s="1">
        <v>137</v>
      </c>
      <c r="R29" s="1">
        <v>5.0220588235294121</v>
      </c>
      <c r="S29" s="1">
        <v>136</v>
      </c>
      <c r="T29" s="1">
        <v>3.1459854014598538</v>
      </c>
      <c r="U29" s="1">
        <v>137</v>
      </c>
      <c r="V29" s="1">
        <v>3.9852941176470589</v>
      </c>
      <c r="W29" s="1">
        <v>136</v>
      </c>
      <c r="X29" s="1">
        <v>3.781021897810219</v>
      </c>
      <c r="Y29" s="1">
        <v>137</v>
      </c>
      <c r="Z29" s="1">
        <v>4.8235294117647056</v>
      </c>
      <c r="AA29" s="1">
        <v>136</v>
      </c>
      <c r="AB29" s="1">
        <v>3.2846715328467155</v>
      </c>
      <c r="AC29" s="1">
        <v>137</v>
      </c>
      <c r="AD29" s="1">
        <v>3.2132352941176472</v>
      </c>
      <c r="AE29" s="1">
        <v>136</v>
      </c>
      <c r="AF29" s="1">
        <v>5.0661764705882355</v>
      </c>
      <c r="AG29" s="1">
        <v>136</v>
      </c>
      <c r="AH29" s="1">
        <v>5.4296296296296296</v>
      </c>
      <c r="AI29" s="1">
        <v>135</v>
      </c>
      <c r="AJ29" s="1">
        <v>3.9705882352941178</v>
      </c>
      <c r="AK29" s="1">
        <v>136</v>
      </c>
      <c r="AL29" s="1">
        <v>4.6544117647058822</v>
      </c>
      <c r="AM29" s="1">
        <v>136</v>
      </c>
      <c r="AN29" s="1">
        <v>4.0719424460431659</v>
      </c>
      <c r="AO29" s="1">
        <v>139</v>
      </c>
      <c r="AP29" s="1">
        <v>4.3941605839416056</v>
      </c>
      <c r="AQ29" s="1">
        <v>137</v>
      </c>
      <c r="AR29" s="1">
        <v>4.6521739130434785</v>
      </c>
      <c r="AS29" s="1">
        <v>138</v>
      </c>
      <c r="AT29" s="1">
        <v>4.9562043795620436</v>
      </c>
      <c r="AU29" s="1">
        <v>137</v>
      </c>
      <c r="AV29" s="1">
        <v>3.6861313868613137</v>
      </c>
      <c r="AW29" s="1">
        <v>137</v>
      </c>
      <c r="AX29" s="1">
        <v>4.3941605839416056</v>
      </c>
      <c r="AY29" s="1">
        <v>137</v>
      </c>
      <c r="AZ29" s="1">
        <v>3.8296296296296295</v>
      </c>
      <c r="BA29" s="1">
        <v>135</v>
      </c>
      <c r="BB29" s="1">
        <v>4.2611940298507465</v>
      </c>
      <c r="BC29" s="1">
        <v>134</v>
      </c>
      <c r="BD29" s="1">
        <v>4</v>
      </c>
      <c r="BE29" s="1">
        <v>137</v>
      </c>
      <c r="BF29" s="1">
        <v>4.4740740740740739</v>
      </c>
      <c r="BG29" s="1">
        <v>135</v>
      </c>
      <c r="BH29" s="1">
        <v>4.0869565217391308</v>
      </c>
      <c r="BI29" s="1">
        <v>138</v>
      </c>
      <c r="BJ29" s="1">
        <v>4.664233576642336</v>
      </c>
      <c r="BK29" s="1">
        <v>137</v>
      </c>
    </row>
    <row r="30" spans="1:63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4.0853174603174605</v>
      </c>
      <c r="I30" s="1">
        <v>504</v>
      </c>
      <c r="J30" s="1">
        <v>4.6247464503042597</v>
      </c>
      <c r="K30" s="1">
        <v>493</v>
      </c>
      <c r="L30" s="1">
        <v>3.9860557768924303</v>
      </c>
      <c r="M30" s="1">
        <v>502</v>
      </c>
      <c r="N30" s="1">
        <v>4.5632653061224486</v>
      </c>
      <c r="O30" s="1">
        <v>490</v>
      </c>
      <c r="P30" s="1">
        <v>4.014141414141414</v>
      </c>
      <c r="Q30" s="1">
        <v>495</v>
      </c>
      <c r="R30" s="1">
        <v>4.5690721649484534</v>
      </c>
      <c r="S30" s="1">
        <v>485</v>
      </c>
      <c r="T30" s="1">
        <v>3.2087475149105367</v>
      </c>
      <c r="U30" s="1">
        <v>503</v>
      </c>
      <c r="V30" s="1">
        <v>3.6334012219959266</v>
      </c>
      <c r="W30" s="1">
        <v>491</v>
      </c>
      <c r="X30" s="1">
        <v>3.4788732394366195</v>
      </c>
      <c r="Y30" s="1">
        <v>497</v>
      </c>
      <c r="Z30" s="1">
        <v>4.364948453608247</v>
      </c>
      <c r="AA30" s="1">
        <v>485</v>
      </c>
      <c r="AB30" s="1">
        <v>3.4860557768924303</v>
      </c>
      <c r="AC30" s="1">
        <v>502</v>
      </c>
      <c r="AD30" s="1">
        <v>3.6686991869918697</v>
      </c>
      <c r="AE30" s="1">
        <v>492</v>
      </c>
      <c r="AF30" s="1">
        <v>5.0119999999999996</v>
      </c>
      <c r="AG30" s="1">
        <v>500</v>
      </c>
      <c r="AH30" s="1">
        <v>5.1950718685831623</v>
      </c>
      <c r="AI30" s="1">
        <v>487</v>
      </c>
      <c r="AJ30" s="1">
        <v>3.8220000000000001</v>
      </c>
      <c r="AK30" s="1">
        <v>500</v>
      </c>
      <c r="AL30" s="1">
        <v>4.5777777777777775</v>
      </c>
      <c r="AM30" s="1">
        <v>495</v>
      </c>
      <c r="AN30" s="1">
        <v>4.2395209580838324</v>
      </c>
      <c r="AO30" s="1">
        <v>501</v>
      </c>
      <c r="AP30" s="1">
        <v>4.5276073619631898</v>
      </c>
      <c r="AQ30" s="1">
        <v>489</v>
      </c>
      <c r="AR30" s="1">
        <v>4.6343434343434344</v>
      </c>
      <c r="AS30" s="1">
        <v>495</v>
      </c>
      <c r="AT30" s="1">
        <v>4.9358178053830226</v>
      </c>
      <c r="AU30" s="1">
        <v>483</v>
      </c>
      <c r="AV30" s="1">
        <v>3.4462474645030428</v>
      </c>
      <c r="AW30" s="1">
        <v>493</v>
      </c>
      <c r="AX30" s="1">
        <v>4.118257261410788</v>
      </c>
      <c r="AY30" s="1">
        <v>482</v>
      </c>
      <c r="AZ30" s="1">
        <v>3.6877551020408164</v>
      </c>
      <c r="BA30" s="1">
        <v>490</v>
      </c>
      <c r="BB30" s="1">
        <v>4.1628392484342376</v>
      </c>
      <c r="BC30" s="1">
        <v>479</v>
      </c>
      <c r="BD30" s="1">
        <v>3.9757085020242915</v>
      </c>
      <c r="BE30" s="1">
        <v>494</v>
      </c>
      <c r="BF30" s="1">
        <v>4.3291666666666666</v>
      </c>
      <c r="BG30" s="1">
        <v>480</v>
      </c>
      <c r="BH30" s="1">
        <v>4.1878787878787875</v>
      </c>
      <c r="BI30" s="1">
        <v>495</v>
      </c>
      <c r="BJ30" s="1">
        <v>4.5859213250517596</v>
      </c>
      <c r="BK30" s="1">
        <v>483</v>
      </c>
    </row>
    <row r="31" spans="1:63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214</v>
      </c>
      <c r="H31" s="1">
        <v>4.0934065934065931</v>
      </c>
      <c r="I31" s="1">
        <v>182</v>
      </c>
      <c r="J31" s="1">
        <v>4.7692307692307692</v>
      </c>
      <c r="K31" s="1">
        <v>182</v>
      </c>
      <c r="L31" s="1">
        <v>4.0604395604395602</v>
      </c>
      <c r="M31" s="1">
        <v>182</v>
      </c>
      <c r="N31" s="1">
        <v>4.615384615384615</v>
      </c>
      <c r="O31" s="1">
        <v>182</v>
      </c>
      <c r="P31" s="1">
        <v>3.977653631284916</v>
      </c>
      <c r="Q31" s="1">
        <v>179</v>
      </c>
      <c r="R31" s="1">
        <v>4.7808988764044944</v>
      </c>
      <c r="S31" s="1">
        <v>178</v>
      </c>
      <c r="T31" s="1">
        <v>3.098901098901099</v>
      </c>
      <c r="U31" s="1">
        <v>182</v>
      </c>
      <c r="V31" s="1">
        <v>3.1988950276243093</v>
      </c>
      <c r="W31" s="1">
        <v>181</v>
      </c>
      <c r="X31" s="1">
        <v>3.6298342541436464</v>
      </c>
      <c r="Y31" s="1">
        <v>181</v>
      </c>
      <c r="Z31" s="1">
        <v>4.7624309392265189</v>
      </c>
      <c r="AA31" s="1">
        <v>181</v>
      </c>
      <c r="AB31" s="1">
        <v>3.9666666666666668</v>
      </c>
      <c r="AC31" s="1">
        <v>180</v>
      </c>
      <c r="AD31" s="1">
        <v>4.3</v>
      </c>
      <c r="AE31" s="1">
        <v>180</v>
      </c>
      <c r="AF31" s="1">
        <v>4.884615384615385</v>
      </c>
      <c r="AG31" s="1">
        <v>182</v>
      </c>
      <c r="AH31" s="1">
        <v>5.1318681318681323</v>
      </c>
      <c r="AI31" s="1">
        <v>182</v>
      </c>
      <c r="AJ31" s="1">
        <v>3.6703296703296702</v>
      </c>
      <c r="AK31" s="1">
        <v>182</v>
      </c>
      <c r="AL31" s="1">
        <v>4.3646408839779003</v>
      </c>
      <c r="AM31" s="1">
        <v>181</v>
      </c>
      <c r="AN31" s="1">
        <v>4.2222222222222223</v>
      </c>
      <c r="AO31" s="1">
        <v>180</v>
      </c>
      <c r="AP31" s="1">
        <v>4.5666666666666664</v>
      </c>
      <c r="AQ31" s="1">
        <v>180</v>
      </c>
      <c r="AR31" s="1">
        <v>4.5666666666666664</v>
      </c>
      <c r="AS31" s="1">
        <v>180</v>
      </c>
      <c r="AT31" s="1">
        <v>4.8388888888888886</v>
      </c>
      <c r="AU31" s="1">
        <v>180</v>
      </c>
      <c r="AV31" s="1">
        <v>3.5168539325842696</v>
      </c>
      <c r="AW31" s="1">
        <v>178</v>
      </c>
      <c r="AX31" s="1">
        <v>4.3988764044943824</v>
      </c>
      <c r="AY31" s="1">
        <v>178</v>
      </c>
      <c r="AZ31" s="1">
        <v>3.6327683615819208</v>
      </c>
      <c r="BA31" s="1">
        <v>177</v>
      </c>
      <c r="BB31" s="1">
        <v>4.4000000000000004</v>
      </c>
      <c r="BC31" s="1">
        <v>175</v>
      </c>
      <c r="BD31" s="1">
        <v>3.838888888888889</v>
      </c>
      <c r="BE31" s="1">
        <v>180</v>
      </c>
      <c r="BF31" s="1">
        <v>4.4606741573033704</v>
      </c>
      <c r="BG31" s="1">
        <v>178</v>
      </c>
      <c r="BH31" s="1">
        <v>4.1173184357541901</v>
      </c>
      <c r="BI31" s="1">
        <v>179</v>
      </c>
      <c r="BJ31" s="1">
        <v>4.6333333333333337</v>
      </c>
      <c r="BK31" s="1">
        <v>180</v>
      </c>
    </row>
    <row r="32" spans="1:63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182</v>
      </c>
      <c r="H32" s="1">
        <v>4.0134228187919465</v>
      </c>
      <c r="I32" s="1">
        <v>149</v>
      </c>
      <c r="J32" s="1">
        <v>4.595890410958904</v>
      </c>
      <c r="K32" s="1">
        <v>146</v>
      </c>
      <c r="L32" s="1">
        <v>4</v>
      </c>
      <c r="M32" s="1">
        <v>149</v>
      </c>
      <c r="N32" s="1">
        <v>4.5238095238095237</v>
      </c>
      <c r="O32" s="1">
        <v>147</v>
      </c>
      <c r="P32" s="1">
        <v>4.0273972602739727</v>
      </c>
      <c r="Q32" s="1">
        <v>146</v>
      </c>
      <c r="R32" s="1">
        <v>4.6413793103448278</v>
      </c>
      <c r="S32" s="1">
        <v>145</v>
      </c>
      <c r="T32" s="1">
        <v>3.1088435374149661</v>
      </c>
      <c r="U32" s="1">
        <v>147</v>
      </c>
      <c r="V32" s="1">
        <v>3.0896551724137931</v>
      </c>
      <c r="W32" s="1">
        <v>145</v>
      </c>
      <c r="X32" s="1">
        <v>3.4761904761904763</v>
      </c>
      <c r="Y32" s="1">
        <v>147</v>
      </c>
      <c r="Z32" s="1">
        <v>4.6506849315068495</v>
      </c>
      <c r="AA32" s="1">
        <v>146</v>
      </c>
      <c r="AB32" s="1">
        <v>3.9797297297297298</v>
      </c>
      <c r="AC32" s="1">
        <v>148</v>
      </c>
      <c r="AD32" s="1">
        <v>4.204081632653061</v>
      </c>
      <c r="AE32" s="1">
        <v>147</v>
      </c>
      <c r="AF32" s="1">
        <v>4.993243243243243</v>
      </c>
      <c r="AG32" s="1">
        <v>148</v>
      </c>
      <c r="AH32" s="1">
        <v>5.1655172413793107</v>
      </c>
      <c r="AI32" s="1">
        <v>145</v>
      </c>
      <c r="AJ32" s="1">
        <v>3.5810810810810811</v>
      </c>
      <c r="AK32" s="1">
        <v>148</v>
      </c>
      <c r="AL32" s="1">
        <v>4.270833333333333</v>
      </c>
      <c r="AM32" s="1">
        <v>144</v>
      </c>
      <c r="AN32" s="1">
        <v>4.2027027027027026</v>
      </c>
      <c r="AO32" s="1">
        <v>148</v>
      </c>
      <c r="AP32" s="1">
        <v>4.5442176870748296</v>
      </c>
      <c r="AQ32" s="1">
        <v>147</v>
      </c>
      <c r="AR32" s="1">
        <v>4.4353741496598635</v>
      </c>
      <c r="AS32" s="1">
        <v>147</v>
      </c>
      <c r="AT32" s="1">
        <v>4.9103448275862069</v>
      </c>
      <c r="AU32" s="1">
        <v>145</v>
      </c>
      <c r="AV32" s="1">
        <v>3.360544217687075</v>
      </c>
      <c r="AW32" s="1">
        <v>147</v>
      </c>
      <c r="AX32" s="1">
        <v>4.2602739726027394</v>
      </c>
      <c r="AY32" s="1">
        <v>146</v>
      </c>
      <c r="AZ32" s="1">
        <v>3.5616438356164384</v>
      </c>
      <c r="BA32" s="1">
        <v>146</v>
      </c>
      <c r="BB32" s="1">
        <v>4.3402777777777777</v>
      </c>
      <c r="BC32" s="1">
        <v>144</v>
      </c>
      <c r="BD32" s="1">
        <v>3.8150684931506849</v>
      </c>
      <c r="BE32" s="1">
        <v>146</v>
      </c>
      <c r="BF32" s="1">
        <v>4.4545454545454541</v>
      </c>
      <c r="BG32" s="1">
        <v>143</v>
      </c>
      <c r="BH32" s="1">
        <v>4.3197278911564627</v>
      </c>
      <c r="BI32" s="1">
        <v>147</v>
      </c>
      <c r="BJ32" s="1">
        <v>4.8287671232876717</v>
      </c>
      <c r="BK32" s="1">
        <v>146</v>
      </c>
    </row>
    <row r="33" spans="1:63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93</v>
      </c>
      <c r="H33" s="1">
        <v>4.2820512820512819</v>
      </c>
      <c r="I33" s="1">
        <v>78</v>
      </c>
      <c r="J33" s="1">
        <v>4.9466666666666663</v>
      </c>
      <c r="K33" s="1">
        <v>75</v>
      </c>
      <c r="L33" s="1">
        <v>3.9487179487179489</v>
      </c>
      <c r="M33" s="1">
        <v>78</v>
      </c>
      <c r="N33" s="1">
        <v>4.3733333333333331</v>
      </c>
      <c r="O33" s="1">
        <v>75</v>
      </c>
      <c r="P33" s="1">
        <v>3.7922077922077921</v>
      </c>
      <c r="Q33" s="1">
        <v>77</v>
      </c>
      <c r="R33" s="1">
        <v>4.5945945945945947</v>
      </c>
      <c r="S33" s="1">
        <v>74</v>
      </c>
      <c r="T33" s="1">
        <v>3.0789473684210527</v>
      </c>
      <c r="U33" s="1">
        <v>76</v>
      </c>
      <c r="V33" s="1">
        <v>3.2191780821917808</v>
      </c>
      <c r="W33" s="1">
        <v>73</v>
      </c>
      <c r="X33" s="1">
        <v>3.48</v>
      </c>
      <c r="Y33" s="1">
        <v>75</v>
      </c>
      <c r="Z33" s="1">
        <v>4.6619718309859151</v>
      </c>
      <c r="AA33" s="1">
        <v>71</v>
      </c>
      <c r="AB33" s="1">
        <v>4.3717948717948714</v>
      </c>
      <c r="AC33" s="1">
        <v>78</v>
      </c>
      <c r="AD33" s="1">
        <v>5.08</v>
      </c>
      <c r="AE33" s="1">
        <v>75</v>
      </c>
      <c r="AF33" s="1">
        <v>4.7435897435897436</v>
      </c>
      <c r="AG33" s="1">
        <v>78</v>
      </c>
      <c r="AH33" s="1">
        <v>4.9324324324324325</v>
      </c>
      <c r="AI33" s="1">
        <v>74</v>
      </c>
      <c r="AJ33" s="1">
        <v>3.5324675324675323</v>
      </c>
      <c r="AK33" s="1">
        <v>77</v>
      </c>
      <c r="AL33" s="1">
        <v>4.1066666666666665</v>
      </c>
      <c r="AM33" s="1">
        <v>75</v>
      </c>
      <c r="AN33" s="1">
        <v>4.0641025641025639</v>
      </c>
      <c r="AO33" s="1">
        <v>78</v>
      </c>
      <c r="AP33" s="1">
        <v>4.3066666666666666</v>
      </c>
      <c r="AQ33" s="1">
        <v>75</v>
      </c>
      <c r="AR33" s="1">
        <v>4.5</v>
      </c>
      <c r="AS33" s="1">
        <v>78</v>
      </c>
      <c r="AT33" s="1">
        <v>4.7397260273972606</v>
      </c>
      <c r="AU33" s="1">
        <v>73</v>
      </c>
      <c r="AV33" s="1">
        <v>3.3846153846153846</v>
      </c>
      <c r="AW33" s="1">
        <v>78</v>
      </c>
      <c r="AX33" s="1">
        <v>3.9594594594594597</v>
      </c>
      <c r="AY33" s="1">
        <v>74</v>
      </c>
      <c r="AZ33" s="1">
        <v>3.4415584415584415</v>
      </c>
      <c r="BA33" s="1">
        <v>77</v>
      </c>
      <c r="BB33" s="1">
        <v>4</v>
      </c>
      <c r="BC33" s="1">
        <v>73</v>
      </c>
      <c r="BD33" s="1">
        <v>3.7179487179487181</v>
      </c>
      <c r="BE33" s="1">
        <v>78</v>
      </c>
      <c r="BF33" s="1">
        <v>4.2027027027027026</v>
      </c>
      <c r="BG33" s="1">
        <v>74</v>
      </c>
      <c r="BH33" s="1">
        <v>3.9230769230769229</v>
      </c>
      <c r="BI33" s="1">
        <v>78</v>
      </c>
      <c r="BJ33" s="1">
        <v>4.1756756756756754</v>
      </c>
      <c r="BK33" s="1">
        <v>74</v>
      </c>
    </row>
    <row r="34" spans="1:63" x14ac:dyDescent="0.25">
      <c r="A34" t="str">
        <f t="shared" si="0"/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51</v>
      </c>
      <c r="H34" s="1">
        <v>4.0999999999999996</v>
      </c>
      <c r="I34" s="1">
        <v>40</v>
      </c>
      <c r="J34" s="1">
        <v>4.7750000000000004</v>
      </c>
      <c r="K34" s="1">
        <v>40</v>
      </c>
      <c r="L34" s="1">
        <v>4.1500000000000004</v>
      </c>
      <c r="M34" s="1">
        <v>40</v>
      </c>
      <c r="N34" s="1">
        <v>4.8250000000000002</v>
      </c>
      <c r="O34" s="1">
        <v>40</v>
      </c>
      <c r="P34" s="1">
        <v>4.0769230769230766</v>
      </c>
      <c r="Q34" s="1">
        <v>39</v>
      </c>
      <c r="R34" s="1">
        <v>4.9249999999999998</v>
      </c>
      <c r="S34" s="1">
        <v>40</v>
      </c>
      <c r="T34" s="1">
        <v>3.1</v>
      </c>
      <c r="U34" s="1">
        <v>40</v>
      </c>
      <c r="V34" s="1">
        <v>3.2250000000000001</v>
      </c>
      <c r="W34" s="1">
        <v>40</v>
      </c>
      <c r="X34" s="1">
        <v>3.5750000000000002</v>
      </c>
      <c r="Y34" s="1">
        <v>40</v>
      </c>
      <c r="Z34" s="1">
        <v>4.8</v>
      </c>
      <c r="AA34" s="1">
        <v>40</v>
      </c>
      <c r="AB34" s="1">
        <v>3.8421052631578947</v>
      </c>
      <c r="AC34" s="1">
        <v>38</v>
      </c>
      <c r="AD34" s="1">
        <v>4.384615384615385</v>
      </c>
      <c r="AE34" s="1">
        <v>39</v>
      </c>
      <c r="AF34" s="1">
        <v>5</v>
      </c>
      <c r="AG34" s="1">
        <v>39</v>
      </c>
      <c r="AH34" s="1">
        <v>5.2820512820512819</v>
      </c>
      <c r="AI34" s="1">
        <v>39</v>
      </c>
      <c r="AJ34" s="1">
        <v>3.7179487179487181</v>
      </c>
      <c r="AK34" s="1">
        <v>39</v>
      </c>
      <c r="AL34" s="1">
        <v>4.4249999999999998</v>
      </c>
      <c r="AM34" s="1">
        <v>40</v>
      </c>
      <c r="AN34" s="1">
        <v>4.125</v>
      </c>
      <c r="AO34" s="1">
        <v>40</v>
      </c>
      <c r="AP34" s="1">
        <v>4.6749999999999998</v>
      </c>
      <c r="AQ34" s="1">
        <v>40</v>
      </c>
      <c r="AR34" s="1">
        <v>4.4615384615384617</v>
      </c>
      <c r="AS34" s="1">
        <v>39</v>
      </c>
      <c r="AT34" s="1">
        <v>4.8974358974358978</v>
      </c>
      <c r="AU34" s="1">
        <v>39</v>
      </c>
      <c r="AV34" s="1">
        <v>3.5897435897435899</v>
      </c>
      <c r="AW34" s="1">
        <v>39</v>
      </c>
      <c r="AX34" s="1">
        <v>4.5128205128205128</v>
      </c>
      <c r="AY34" s="1">
        <v>39</v>
      </c>
      <c r="AZ34" s="1">
        <v>3.6578947368421053</v>
      </c>
      <c r="BA34" s="1">
        <v>38</v>
      </c>
      <c r="BB34" s="1">
        <v>4.6052631578947372</v>
      </c>
      <c r="BC34" s="1">
        <v>38</v>
      </c>
      <c r="BD34" s="1">
        <v>3.7948717948717947</v>
      </c>
      <c r="BE34" s="1">
        <v>39</v>
      </c>
      <c r="BF34" s="1">
        <v>4.5384615384615383</v>
      </c>
      <c r="BG34" s="1">
        <v>39</v>
      </c>
      <c r="BH34" s="1">
        <v>3.9230769230769229</v>
      </c>
      <c r="BI34" s="1">
        <v>39</v>
      </c>
      <c r="BJ34" s="1">
        <v>4.7435897435897436</v>
      </c>
      <c r="BK34" s="1">
        <v>39</v>
      </c>
    </row>
    <row r="35" spans="1:63" x14ac:dyDescent="0.25">
      <c r="A35" t="str">
        <f t="shared" si="0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36</v>
      </c>
      <c r="H35" s="1">
        <v>4.166666666666667</v>
      </c>
      <c r="I35" s="1">
        <v>30</v>
      </c>
      <c r="J35" s="1">
        <v>5.0333333333333332</v>
      </c>
      <c r="K35" s="1">
        <v>30</v>
      </c>
      <c r="L35" s="1">
        <v>4.2333333333333334</v>
      </c>
      <c r="M35" s="1">
        <v>30</v>
      </c>
      <c r="N35" s="1">
        <v>5.0333333333333332</v>
      </c>
      <c r="O35" s="1">
        <v>30</v>
      </c>
      <c r="P35" s="1">
        <v>3.8275862068965516</v>
      </c>
      <c r="Q35" s="1">
        <v>29</v>
      </c>
      <c r="R35" s="1">
        <v>4.7857142857142856</v>
      </c>
      <c r="S35" s="1">
        <v>28</v>
      </c>
      <c r="T35" s="1">
        <v>3.2333333333333334</v>
      </c>
      <c r="U35" s="1">
        <v>30</v>
      </c>
      <c r="V35" s="1">
        <v>4.7333333333333334</v>
      </c>
      <c r="W35" s="1">
        <v>30</v>
      </c>
      <c r="X35" s="1">
        <v>3.3793103448275863</v>
      </c>
      <c r="Y35" s="1">
        <v>29</v>
      </c>
      <c r="Z35" s="1">
        <v>4.8965517241379306</v>
      </c>
      <c r="AA35" s="1">
        <v>29</v>
      </c>
      <c r="AB35" s="1">
        <v>3.3333333333333335</v>
      </c>
      <c r="AC35" s="1">
        <v>30</v>
      </c>
      <c r="AD35" s="1">
        <v>3.1333333333333333</v>
      </c>
      <c r="AE35" s="1">
        <v>30</v>
      </c>
      <c r="AF35" s="1">
        <v>5.0333333333333332</v>
      </c>
      <c r="AG35" s="1">
        <v>30</v>
      </c>
      <c r="AH35" s="1">
        <v>5.4482758620689653</v>
      </c>
      <c r="AI35" s="1">
        <v>29</v>
      </c>
      <c r="AJ35" s="1">
        <v>3.8</v>
      </c>
      <c r="AK35" s="1">
        <v>30</v>
      </c>
      <c r="AL35" s="1">
        <v>5.4</v>
      </c>
      <c r="AM35" s="1">
        <v>30</v>
      </c>
      <c r="AN35" s="1">
        <v>3.9</v>
      </c>
      <c r="AO35" s="1">
        <v>30</v>
      </c>
      <c r="AP35" s="1">
        <v>4.25</v>
      </c>
      <c r="AQ35" s="1">
        <v>28</v>
      </c>
      <c r="AR35" s="1">
        <v>4.0333333333333332</v>
      </c>
      <c r="AS35" s="1">
        <v>30</v>
      </c>
      <c r="AT35" s="1">
        <v>4.7857142857142856</v>
      </c>
      <c r="AU35" s="1">
        <v>28</v>
      </c>
      <c r="AV35" s="1">
        <v>3.4333333333333331</v>
      </c>
      <c r="AW35" s="1">
        <v>30</v>
      </c>
      <c r="AX35" s="1">
        <v>4.3793103448275863</v>
      </c>
      <c r="AY35" s="1">
        <v>29</v>
      </c>
      <c r="AZ35" s="1">
        <v>3.5333333333333332</v>
      </c>
      <c r="BA35" s="1">
        <v>30</v>
      </c>
      <c r="BB35" s="1">
        <v>4.3793103448275863</v>
      </c>
      <c r="BC35" s="1">
        <v>29</v>
      </c>
      <c r="BD35" s="1">
        <v>3.9333333333333331</v>
      </c>
      <c r="BE35" s="1">
        <v>30</v>
      </c>
      <c r="BF35" s="1">
        <v>4.8</v>
      </c>
      <c r="BG35" s="1">
        <v>30</v>
      </c>
      <c r="BH35" s="1">
        <v>4.5</v>
      </c>
      <c r="BI35" s="1">
        <v>30</v>
      </c>
      <c r="BJ35" s="1">
        <v>5.0333333333333332</v>
      </c>
      <c r="BK35" s="1">
        <v>30</v>
      </c>
    </row>
    <row r="36" spans="1:63" x14ac:dyDescent="0.25">
      <c r="A36" t="str">
        <f t="shared" si="0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28</v>
      </c>
      <c r="H36" s="1">
        <v>4.4285714285714288</v>
      </c>
      <c r="I36" s="1">
        <v>21</v>
      </c>
      <c r="J36" s="1">
        <v>4.9047619047619051</v>
      </c>
      <c r="K36" s="1">
        <v>21</v>
      </c>
      <c r="L36" s="1">
        <v>4.4000000000000004</v>
      </c>
      <c r="M36" s="1">
        <v>20</v>
      </c>
      <c r="N36" s="1">
        <v>4.8499999999999996</v>
      </c>
      <c r="O36" s="1">
        <v>20</v>
      </c>
      <c r="P36" s="1">
        <v>4.6190476190476186</v>
      </c>
      <c r="Q36" s="1">
        <v>21</v>
      </c>
      <c r="R36" s="1">
        <v>5.0999999999999996</v>
      </c>
      <c r="S36" s="1">
        <v>20</v>
      </c>
      <c r="T36" s="1">
        <v>3.4761904761904763</v>
      </c>
      <c r="U36" s="1">
        <v>21</v>
      </c>
      <c r="V36" s="1">
        <v>4.0952380952380949</v>
      </c>
      <c r="W36" s="1">
        <v>21</v>
      </c>
      <c r="X36" s="1">
        <v>3.75</v>
      </c>
      <c r="Y36" s="1">
        <v>20</v>
      </c>
      <c r="Z36" s="1">
        <v>4.75</v>
      </c>
      <c r="AA36" s="1">
        <v>20</v>
      </c>
      <c r="AB36" s="1">
        <v>3.2</v>
      </c>
      <c r="AC36" s="1">
        <v>20</v>
      </c>
      <c r="AD36" s="1">
        <v>3.3</v>
      </c>
      <c r="AE36" s="1">
        <v>20</v>
      </c>
      <c r="AF36" s="1">
        <v>4.9523809523809526</v>
      </c>
      <c r="AG36" s="1">
        <v>21</v>
      </c>
      <c r="AH36" s="1">
        <v>5.1428571428571432</v>
      </c>
      <c r="AI36" s="1">
        <v>21</v>
      </c>
      <c r="AJ36" s="1">
        <v>4.05</v>
      </c>
      <c r="AK36" s="1">
        <v>20</v>
      </c>
      <c r="AL36" s="1">
        <v>4.55</v>
      </c>
      <c r="AM36" s="1">
        <v>20</v>
      </c>
      <c r="AN36" s="1">
        <v>4</v>
      </c>
      <c r="AO36" s="1">
        <v>21</v>
      </c>
      <c r="AP36" s="1">
        <v>4.2380952380952381</v>
      </c>
      <c r="AQ36" s="1">
        <v>21</v>
      </c>
      <c r="AR36" s="1">
        <v>4.5238095238095237</v>
      </c>
      <c r="AS36" s="1">
        <v>21</v>
      </c>
      <c r="AT36" s="1">
        <v>4.7619047619047619</v>
      </c>
      <c r="AU36" s="1">
        <v>21</v>
      </c>
      <c r="AV36" s="1">
        <v>4</v>
      </c>
      <c r="AW36" s="1">
        <v>21</v>
      </c>
      <c r="AX36" s="1">
        <v>4.6190476190476186</v>
      </c>
      <c r="AY36" s="1">
        <v>21</v>
      </c>
      <c r="AZ36" s="1">
        <v>4.1428571428571432</v>
      </c>
      <c r="BA36" s="1">
        <v>21</v>
      </c>
      <c r="BB36" s="1">
        <v>4.4761904761904763</v>
      </c>
      <c r="BC36" s="1">
        <v>21</v>
      </c>
      <c r="BD36" s="1">
        <v>4.0476190476190474</v>
      </c>
      <c r="BE36" s="1">
        <v>21</v>
      </c>
      <c r="BF36" s="1">
        <v>4.2857142857142856</v>
      </c>
      <c r="BG36" s="1">
        <v>21</v>
      </c>
      <c r="BH36" s="1">
        <v>4.1428571428571432</v>
      </c>
      <c r="BI36" s="1">
        <v>21</v>
      </c>
      <c r="BJ36" s="1">
        <v>4.6190476190476186</v>
      </c>
      <c r="BK36" s="1">
        <v>21</v>
      </c>
    </row>
    <row r="37" spans="1:63" x14ac:dyDescent="0.25">
      <c r="A37" t="str">
        <f t="shared" si="0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39</v>
      </c>
      <c r="H37" s="1">
        <v>3.9310344827586206</v>
      </c>
      <c r="I37" s="1">
        <v>29</v>
      </c>
      <c r="J37" s="1">
        <v>4.9655172413793105</v>
      </c>
      <c r="K37" s="1">
        <v>29</v>
      </c>
      <c r="L37" s="1">
        <v>3.9310344827586206</v>
      </c>
      <c r="M37" s="1">
        <v>29</v>
      </c>
      <c r="N37" s="1">
        <v>5</v>
      </c>
      <c r="O37" s="1">
        <v>29</v>
      </c>
      <c r="P37" s="1">
        <v>3.9655172413793105</v>
      </c>
      <c r="Q37" s="1">
        <v>29</v>
      </c>
      <c r="R37" s="1">
        <v>5.0344827586206895</v>
      </c>
      <c r="S37" s="1">
        <v>29</v>
      </c>
      <c r="T37" s="1">
        <v>2.896551724137931</v>
      </c>
      <c r="U37" s="1">
        <v>29</v>
      </c>
      <c r="V37" s="1">
        <v>3.4827586206896552</v>
      </c>
      <c r="W37" s="1">
        <v>29</v>
      </c>
      <c r="X37" s="1">
        <v>3.2413793103448274</v>
      </c>
      <c r="Y37" s="1">
        <v>29</v>
      </c>
      <c r="Z37" s="1">
        <v>4.5517241379310347</v>
      </c>
      <c r="AA37" s="1">
        <v>29</v>
      </c>
      <c r="AB37" s="1">
        <v>3.3703703703703702</v>
      </c>
      <c r="AC37" s="1">
        <v>27</v>
      </c>
      <c r="AD37" s="1">
        <v>3.4814814814814814</v>
      </c>
      <c r="AE37" s="1">
        <v>27</v>
      </c>
      <c r="AF37" s="1">
        <v>5</v>
      </c>
      <c r="AG37" s="1">
        <v>29</v>
      </c>
      <c r="AH37" s="1">
        <v>5.3103448275862073</v>
      </c>
      <c r="AI37" s="1">
        <v>29</v>
      </c>
      <c r="AJ37" s="1">
        <v>4.0344827586206895</v>
      </c>
      <c r="AK37" s="1">
        <v>29</v>
      </c>
      <c r="AL37" s="1">
        <v>4.8275862068965516</v>
      </c>
      <c r="AM37" s="1">
        <v>29</v>
      </c>
      <c r="AN37" s="1">
        <v>4.1724137931034484</v>
      </c>
      <c r="AO37" s="1">
        <v>29</v>
      </c>
      <c r="AP37" s="1">
        <v>4.3448275862068968</v>
      </c>
      <c r="AQ37" s="1">
        <v>29</v>
      </c>
      <c r="AR37" s="1">
        <v>4.2857142857142856</v>
      </c>
      <c r="AS37" s="1">
        <v>28</v>
      </c>
      <c r="AT37" s="1">
        <v>4.6071428571428568</v>
      </c>
      <c r="AU37" s="1">
        <v>28</v>
      </c>
      <c r="AV37" s="1">
        <v>3.5</v>
      </c>
      <c r="AW37" s="1">
        <v>28</v>
      </c>
      <c r="AX37" s="1">
        <v>4.25</v>
      </c>
      <c r="AY37" s="1">
        <v>28</v>
      </c>
      <c r="AZ37" s="1">
        <v>3.7142857142857144</v>
      </c>
      <c r="BA37" s="1">
        <v>28</v>
      </c>
      <c r="BB37" s="1">
        <v>4.4285714285714288</v>
      </c>
      <c r="BC37" s="1">
        <v>28</v>
      </c>
      <c r="BD37" s="1">
        <v>3.8214285714285716</v>
      </c>
      <c r="BE37" s="1">
        <v>28</v>
      </c>
      <c r="BF37" s="1">
        <v>4.25</v>
      </c>
      <c r="BG37" s="1">
        <v>28</v>
      </c>
      <c r="BH37" s="1">
        <v>4.2592592592592595</v>
      </c>
      <c r="BI37" s="1">
        <v>27</v>
      </c>
      <c r="BJ37" s="1">
        <v>4.4642857142857144</v>
      </c>
      <c r="BK37" s="1">
        <v>28</v>
      </c>
    </row>
    <row r="38" spans="1:63" x14ac:dyDescent="0.25">
      <c r="A38" t="str">
        <f t="shared" si="0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11</v>
      </c>
      <c r="H38" s="1">
        <v>4.0999999999999996</v>
      </c>
      <c r="I38" s="1">
        <v>10</v>
      </c>
      <c r="J38" s="1">
        <v>4.8</v>
      </c>
      <c r="K38" s="1">
        <v>10</v>
      </c>
      <c r="L38" s="1">
        <v>3.7</v>
      </c>
      <c r="M38" s="1">
        <v>10</v>
      </c>
      <c r="N38" s="1">
        <v>4.5</v>
      </c>
      <c r="O38" s="1">
        <v>10</v>
      </c>
      <c r="P38" s="1">
        <v>4.3</v>
      </c>
      <c r="Q38" s="1">
        <v>10</v>
      </c>
      <c r="R38" s="1">
        <v>5.0999999999999996</v>
      </c>
      <c r="S38" s="1">
        <v>10</v>
      </c>
      <c r="T38" s="1">
        <v>2.4</v>
      </c>
      <c r="U38" s="1">
        <v>10</v>
      </c>
      <c r="V38" s="1">
        <v>3.5</v>
      </c>
      <c r="W38" s="1">
        <v>10</v>
      </c>
      <c r="X38" s="1">
        <v>3.5555555555555554</v>
      </c>
      <c r="Y38" s="1">
        <v>9</v>
      </c>
      <c r="Z38" s="1">
        <v>4.666666666666667</v>
      </c>
      <c r="AA38" s="1">
        <v>9</v>
      </c>
      <c r="AB38" s="1">
        <v>3.1</v>
      </c>
      <c r="AC38" s="1">
        <v>10</v>
      </c>
      <c r="AD38" s="1">
        <v>3.2</v>
      </c>
      <c r="AE38" s="1">
        <v>10</v>
      </c>
      <c r="AF38" s="1">
        <v>4.9000000000000004</v>
      </c>
      <c r="AG38" s="1">
        <v>10</v>
      </c>
      <c r="AH38" s="1">
        <v>5.3</v>
      </c>
      <c r="AI38" s="1">
        <v>10</v>
      </c>
      <c r="AJ38" s="1">
        <v>3.7</v>
      </c>
      <c r="AK38" s="1">
        <v>10</v>
      </c>
      <c r="AL38" s="1">
        <v>4.5</v>
      </c>
      <c r="AM38" s="1">
        <v>10</v>
      </c>
      <c r="AN38" s="1">
        <v>4</v>
      </c>
      <c r="AO38" s="1">
        <v>10</v>
      </c>
      <c r="AP38" s="1">
        <v>4.2</v>
      </c>
      <c r="AQ38" s="1">
        <v>10</v>
      </c>
      <c r="AR38" s="1">
        <v>4.2</v>
      </c>
      <c r="AS38" s="1">
        <v>10</v>
      </c>
      <c r="AT38" s="1">
        <v>4.4000000000000004</v>
      </c>
      <c r="AU38" s="1">
        <v>10</v>
      </c>
      <c r="AV38" s="1">
        <v>3.9</v>
      </c>
      <c r="AW38" s="1">
        <v>10</v>
      </c>
      <c r="AX38" s="1">
        <v>4.3</v>
      </c>
      <c r="AY38" s="1">
        <v>10</v>
      </c>
      <c r="AZ38" s="1">
        <v>3.8</v>
      </c>
      <c r="BA38" s="1">
        <v>10</v>
      </c>
      <c r="BB38" s="1">
        <v>4.4000000000000004</v>
      </c>
      <c r="BC38" s="1">
        <v>10</v>
      </c>
      <c r="BD38" s="1">
        <v>3.7</v>
      </c>
      <c r="BE38" s="1">
        <v>10</v>
      </c>
      <c r="BF38" s="1">
        <v>4.2</v>
      </c>
      <c r="BG38" s="1">
        <v>10</v>
      </c>
      <c r="BH38" s="1">
        <v>4</v>
      </c>
      <c r="BI38" s="1">
        <v>10</v>
      </c>
      <c r="BJ38" s="1">
        <v>4.0999999999999996</v>
      </c>
      <c r="BK38" s="1">
        <v>10</v>
      </c>
    </row>
    <row r="39" spans="1:63" x14ac:dyDescent="0.25">
      <c r="A39" t="str">
        <f t="shared" si="0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4.5</v>
      </c>
      <c r="I39" s="1">
        <v>2</v>
      </c>
      <c r="J39" s="1">
        <v>5</v>
      </c>
      <c r="K39" s="1">
        <v>2</v>
      </c>
      <c r="L39" s="1">
        <v>3</v>
      </c>
      <c r="M39" s="1">
        <v>2</v>
      </c>
      <c r="N39" s="1">
        <v>5</v>
      </c>
      <c r="O39" s="1">
        <v>2</v>
      </c>
      <c r="P39" s="1">
        <v>3.5</v>
      </c>
      <c r="Q39" s="1">
        <v>2</v>
      </c>
      <c r="R39" s="1">
        <v>5</v>
      </c>
      <c r="S39" s="1">
        <v>2</v>
      </c>
      <c r="T39" s="1">
        <v>3.5</v>
      </c>
      <c r="U39" s="1">
        <v>2</v>
      </c>
      <c r="V39" s="1">
        <v>4.5</v>
      </c>
      <c r="W39" s="1">
        <v>2</v>
      </c>
      <c r="X39" s="1">
        <v>1</v>
      </c>
      <c r="Y39" s="1">
        <v>1</v>
      </c>
      <c r="Z39" s="1">
        <v>4</v>
      </c>
      <c r="AA39" s="1">
        <v>1</v>
      </c>
      <c r="AB39" s="1">
        <v>4</v>
      </c>
      <c r="AC39" s="1">
        <v>2</v>
      </c>
      <c r="AD39" s="1">
        <v>4</v>
      </c>
      <c r="AE39" s="1">
        <v>2</v>
      </c>
      <c r="AF39" s="1">
        <v>5.5</v>
      </c>
      <c r="AG39" s="1">
        <v>2</v>
      </c>
      <c r="AH39" s="1">
        <v>6</v>
      </c>
      <c r="AI39" s="1">
        <v>2</v>
      </c>
      <c r="AJ39" s="1">
        <v>3.5</v>
      </c>
      <c r="AK39" s="1">
        <v>2</v>
      </c>
      <c r="AL39" s="1">
        <v>5</v>
      </c>
      <c r="AM39" s="1">
        <v>2</v>
      </c>
      <c r="AN39" s="1">
        <v>5</v>
      </c>
      <c r="AO39" s="1">
        <v>2</v>
      </c>
      <c r="AP39" s="1">
        <v>6</v>
      </c>
      <c r="AQ39" s="1">
        <v>2</v>
      </c>
      <c r="AR39" s="1">
        <v>4.5</v>
      </c>
      <c r="AS39" s="1">
        <v>2</v>
      </c>
      <c r="AT39" s="1">
        <v>6</v>
      </c>
      <c r="AU39" s="1">
        <v>2</v>
      </c>
      <c r="AV39" s="1">
        <v>3</v>
      </c>
      <c r="AW39" s="1">
        <v>2</v>
      </c>
      <c r="AX39" s="1">
        <v>5.5</v>
      </c>
      <c r="AY39" s="1">
        <v>2</v>
      </c>
      <c r="AZ39" s="1">
        <v>3</v>
      </c>
      <c r="BA39" s="1">
        <v>2</v>
      </c>
      <c r="BB39" s="1">
        <v>5.5</v>
      </c>
      <c r="BC39" s="1">
        <v>2</v>
      </c>
      <c r="BD39" s="1">
        <v>3.5</v>
      </c>
      <c r="BE39" s="1">
        <v>2</v>
      </c>
      <c r="BF39" s="1">
        <v>5.5</v>
      </c>
      <c r="BG39" s="1">
        <v>2</v>
      </c>
      <c r="BH39" s="1">
        <v>5</v>
      </c>
      <c r="BI39" s="1">
        <v>2</v>
      </c>
      <c r="BJ39" s="1">
        <v>5.5</v>
      </c>
      <c r="BK39" s="1">
        <v>2</v>
      </c>
    </row>
    <row r="40" spans="1:63" x14ac:dyDescent="0.25">
      <c r="A40" t="str">
        <f t="shared" si="0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84</v>
      </c>
      <c r="H40" s="1">
        <v>4.25</v>
      </c>
      <c r="I40" s="1">
        <v>68</v>
      </c>
      <c r="J40" s="1">
        <v>4.8615384615384611</v>
      </c>
      <c r="K40" s="1">
        <v>65</v>
      </c>
      <c r="L40" s="1">
        <v>4.0294117647058822</v>
      </c>
      <c r="M40" s="1">
        <v>68</v>
      </c>
      <c r="N40" s="1">
        <v>4.6969696969696972</v>
      </c>
      <c r="O40" s="1">
        <v>66</v>
      </c>
      <c r="P40" s="1">
        <v>4.132352941176471</v>
      </c>
      <c r="Q40" s="1">
        <v>68</v>
      </c>
      <c r="R40" s="1">
        <v>4.8656716417910451</v>
      </c>
      <c r="S40" s="1">
        <v>67</v>
      </c>
      <c r="T40" s="1">
        <v>3.2352941176470589</v>
      </c>
      <c r="U40" s="1">
        <v>68</v>
      </c>
      <c r="V40" s="1">
        <v>3.1492537313432836</v>
      </c>
      <c r="W40" s="1">
        <v>67</v>
      </c>
      <c r="X40" s="1">
        <v>3.6865671641791047</v>
      </c>
      <c r="Y40" s="1">
        <v>67</v>
      </c>
      <c r="Z40" s="1">
        <v>4.6363636363636367</v>
      </c>
      <c r="AA40" s="1">
        <v>66</v>
      </c>
      <c r="AB40" s="1">
        <v>3.8955223880597014</v>
      </c>
      <c r="AC40" s="1">
        <v>67</v>
      </c>
      <c r="AD40" s="1">
        <v>4.3030303030303028</v>
      </c>
      <c r="AE40" s="1">
        <v>66</v>
      </c>
      <c r="AF40" s="1">
        <v>4.9117647058823533</v>
      </c>
      <c r="AG40" s="1">
        <v>68</v>
      </c>
      <c r="AH40" s="1">
        <v>5.0298507462686564</v>
      </c>
      <c r="AI40" s="1">
        <v>67</v>
      </c>
      <c r="AJ40" s="1">
        <v>3.716417910447761</v>
      </c>
      <c r="AK40" s="1">
        <v>67</v>
      </c>
      <c r="AL40" s="1">
        <v>4.4393939393939394</v>
      </c>
      <c r="AM40" s="1">
        <v>66</v>
      </c>
      <c r="AN40" s="1">
        <v>4.1791044776119399</v>
      </c>
      <c r="AO40" s="1">
        <v>67</v>
      </c>
      <c r="AP40" s="1">
        <v>4.4776119402985071</v>
      </c>
      <c r="AQ40" s="1">
        <v>67</v>
      </c>
      <c r="AR40" s="1">
        <v>4.5606060606060606</v>
      </c>
      <c r="AS40" s="1">
        <v>66</v>
      </c>
      <c r="AT40" s="1">
        <v>4.8769230769230774</v>
      </c>
      <c r="AU40" s="1">
        <v>65</v>
      </c>
      <c r="AV40" s="1">
        <v>3.5151515151515151</v>
      </c>
      <c r="AW40" s="1">
        <v>66</v>
      </c>
      <c r="AX40" s="1">
        <v>4.2</v>
      </c>
      <c r="AY40" s="1">
        <v>65</v>
      </c>
      <c r="AZ40" s="1">
        <v>3.6818181818181817</v>
      </c>
      <c r="BA40" s="1">
        <v>66</v>
      </c>
      <c r="BB40" s="1">
        <v>4.3230769230769228</v>
      </c>
      <c r="BC40" s="1">
        <v>65</v>
      </c>
      <c r="BD40" s="1">
        <v>4.0151515151515156</v>
      </c>
      <c r="BE40" s="1">
        <v>66</v>
      </c>
      <c r="BF40" s="1">
        <v>4.4375</v>
      </c>
      <c r="BG40" s="1">
        <v>64</v>
      </c>
      <c r="BH40" s="1">
        <v>4.1515151515151514</v>
      </c>
      <c r="BI40" s="1">
        <v>66</v>
      </c>
      <c r="BJ40" s="1">
        <v>4.430769230769231</v>
      </c>
      <c r="BK40" s="1">
        <v>65</v>
      </c>
    </row>
    <row r="41" spans="1:63" x14ac:dyDescent="0.25">
      <c r="A41" t="str">
        <f t="shared" si="0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4.1818181818181817</v>
      </c>
      <c r="I41" s="1">
        <v>11</v>
      </c>
      <c r="J41" s="1">
        <v>4.9090909090909092</v>
      </c>
      <c r="K41" s="1">
        <v>11</v>
      </c>
      <c r="L41" s="1">
        <v>4.1818181818181817</v>
      </c>
      <c r="M41" s="1">
        <v>11</v>
      </c>
      <c r="N41" s="1">
        <v>4.8181818181818183</v>
      </c>
      <c r="O41" s="1">
        <v>11</v>
      </c>
      <c r="P41" s="1">
        <v>4.4545454545454541</v>
      </c>
      <c r="Q41" s="1">
        <v>11</v>
      </c>
      <c r="R41" s="1">
        <v>4.9090909090909092</v>
      </c>
      <c r="S41" s="1">
        <v>11</v>
      </c>
      <c r="T41" s="1">
        <v>2.4545454545454546</v>
      </c>
      <c r="U41" s="1">
        <v>11</v>
      </c>
      <c r="V41" s="1">
        <v>2.3636363636363638</v>
      </c>
      <c r="W41" s="1">
        <v>11</v>
      </c>
      <c r="X41" s="1">
        <v>3.7272727272727271</v>
      </c>
      <c r="Y41" s="1">
        <v>11</v>
      </c>
      <c r="Z41" s="1">
        <v>4.7272727272727275</v>
      </c>
      <c r="AA41" s="1">
        <v>11</v>
      </c>
      <c r="AB41" s="1">
        <v>4.2727272727272725</v>
      </c>
      <c r="AC41" s="1">
        <v>11</v>
      </c>
      <c r="AD41" s="1">
        <v>4.4545454545454541</v>
      </c>
      <c r="AE41" s="1">
        <v>11</v>
      </c>
      <c r="AF41" s="1">
        <v>5.3636363636363633</v>
      </c>
      <c r="AG41" s="1">
        <v>11</v>
      </c>
      <c r="AH41" s="1">
        <v>5.7272727272727275</v>
      </c>
      <c r="AI41" s="1">
        <v>11</v>
      </c>
      <c r="AJ41" s="1">
        <v>3.6363636363636362</v>
      </c>
      <c r="AK41" s="1">
        <v>11</v>
      </c>
      <c r="AL41" s="1">
        <v>4.4545454545454541</v>
      </c>
      <c r="AM41" s="1">
        <v>11</v>
      </c>
      <c r="AN41" s="1">
        <v>3.3636363636363638</v>
      </c>
      <c r="AO41" s="1">
        <v>11</v>
      </c>
      <c r="AP41" s="1">
        <v>4.2727272727272725</v>
      </c>
      <c r="AQ41" s="1">
        <v>11</v>
      </c>
      <c r="AR41" s="1">
        <v>4.2727272727272725</v>
      </c>
      <c r="AS41" s="1">
        <v>11</v>
      </c>
      <c r="AT41" s="1">
        <v>4.8181818181818183</v>
      </c>
      <c r="AU41" s="1">
        <v>11</v>
      </c>
      <c r="AV41" s="1">
        <v>3.9090909090909092</v>
      </c>
      <c r="AW41" s="1">
        <v>11</v>
      </c>
      <c r="AX41" s="1">
        <v>4.9090909090909092</v>
      </c>
      <c r="AY41" s="1">
        <v>11</v>
      </c>
      <c r="AZ41" s="1">
        <v>4</v>
      </c>
      <c r="BA41" s="1">
        <v>11</v>
      </c>
      <c r="BB41" s="1">
        <v>4.9090909090909092</v>
      </c>
      <c r="BC41" s="1">
        <v>11</v>
      </c>
      <c r="BD41" s="1">
        <v>4.0909090909090908</v>
      </c>
      <c r="BE41" s="1">
        <v>11</v>
      </c>
      <c r="BF41" s="1">
        <v>4.6363636363636367</v>
      </c>
      <c r="BG41" s="1">
        <v>11</v>
      </c>
      <c r="BH41" s="1">
        <v>4.1818181818181817</v>
      </c>
      <c r="BI41" s="1">
        <v>11</v>
      </c>
      <c r="BJ41" s="1">
        <v>4.5454545454545459</v>
      </c>
      <c r="BK41" s="1">
        <v>11</v>
      </c>
    </row>
    <row r="42" spans="1:63" x14ac:dyDescent="0.25">
      <c r="A42" t="str">
        <f t="shared" si="0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37</v>
      </c>
      <c r="H42" s="1">
        <v>4.2222222222222223</v>
      </c>
      <c r="I42" s="1">
        <v>27</v>
      </c>
      <c r="J42" s="1">
        <v>4.9259259259259256</v>
      </c>
      <c r="K42" s="1">
        <v>27</v>
      </c>
      <c r="L42" s="1">
        <v>4.1111111111111107</v>
      </c>
      <c r="M42" s="1">
        <v>27</v>
      </c>
      <c r="N42" s="1">
        <v>4.5</v>
      </c>
      <c r="O42" s="1">
        <v>28</v>
      </c>
      <c r="P42" s="1">
        <v>3.9285714285714284</v>
      </c>
      <c r="Q42" s="1">
        <v>28</v>
      </c>
      <c r="R42" s="1">
        <v>4.6785714285714288</v>
      </c>
      <c r="S42" s="1">
        <v>28</v>
      </c>
      <c r="T42" s="1">
        <v>2.6785714285714284</v>
      </c>
      <c r="U42" s="1">
        <v>28</v>
      </c>
      <c r="V42" s="1">
        <v>2.7142857142857144</v>
      </c>
      <c r="W42" s="1">
        <v>28</v>
      </c>
      <c r="X42" s="1">
        <v>3.0714285714285716</v>
      </c>
      <c r="Y42" s="1">
        <v>28</v>
      </c>
      <c r="Z42" s="1">
        <v>4.5357142857142856</v>
      </c>
      <c r="AA42" s="1">
        <v>28</v>
      </c>
      <c r="AB42" s="1">
        <v>4.0370370370370372</v>
      </c>
      <c r="AC42" s="1">
        <v>27</v>
      </c>
      <c r="AD42" s="1">
        <v>5.1111111111111107</v>
      </c>
      <c r="AE42" s="1">
        <v>27</v>
      </c>
      <c r="AF42" s="1">
        <v>4.6785714285714288</v>
      </c>
      <c r="AG42" s="1">
        <v>28</v>
      </c>
      <c r="AH42" s="1">
        <v>4.8571428571428568</v>
      </c>
      <c r="AI42" s="1">
        <v>28</v>
      </c>
      <c r="AJ42" s="1">
        <v>3.6785714285714284</v>
      </c>
      <c r="AK42" s="1">
        <v>28</v>
      </c>
      <c r="AL42" s="1">
        <v>4.3571428571428568</v>
      </c>
      <c r="AM42" s="1">
        <v>28</v>
      </c>
      <c r="AN42" s="1">
        <v>3.9285714285714284</v>
      </c>
      <c r="AO42" s="1">
        <v>28</v>
      </c>
      <c r="AP42" s="1">
        <v>4.6785714285714288</v>
      </c>
      <c r="AQ42" s="1">
        <v>28</v>
      </c>
      <c r="AR42" s="1">
        <v>4.3571428571428568</v>
      </c>
      <c r="AS42" s="1">
        <v>28</v>
      </c>
      <c r="AT42" s="1">
        <v>4.8214285714285712</v>
      </c>
      <c r="AU42" s="1">
        <v>28</v>
      </c>
      <c r="AV42" s="1">
        <v>3.1071428571428572</v>
      </c>
      <c r="AW42" s="1">
        <v>28</v>
      </c>
      <c r="AX42" s="1">
        <v>3.9642857142857144</v>
      </c>
      <c r="AY42" s="1">
        <v>28</v>
      </c>
      <c r="AZ42" s="1">
        <v>3.2857142857142856</v>
      </c>
      <c r="BA42" s="1">
        <v>28</v>
      </c>
      <c r="BB42" s="1">
        <v>4.2692307692307692</v>
      </c>
      <c r="BC42" s="1">
        <v>26</v>
      </c>
      <c r="BD42" s="1">
        <v>3.7857142857142856</v>
      </c>
      <c r="BE42" s="1">
        <v>28</v>
      </c>
      <c r="BF42" s="1">
        <v>4.3214285714285712</v>
      </c>
      <c r="BG42" s="1">
        <v>28</v>
      </c>
      <c r="BH42" s="1">
        <v>3.9285714285714284</v>
      </c>
      <c r="BI42" s="1">
        <v>28</v>
      </c>
      <c r="BJ42" s="1">
        <v>4.3571428571428568</v>
      </c>
      <c r="BK42" s="1">
        <v>28</v>
      </c>
    </row>
    <row r="43" spans="1:63" x14ac:dyDescent="0.25">
      <c r="A43" t="str">
        <f t="shared" si="0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337</v>
      </c>
      <c r="H43" s="1">
        <v>3.9854014598540144</v>
      </c>
      <c r="I43" s="1">
        <v>274</v>
      </c>
      <c r="J43" s="1">
        <v>4.6765799256505574</v>
      </c>
      <c r="K43" s="1">
        <v>269</v>
      </c>
      <c r="L43" s="1">
        <v>3.9487179487179489</v>
      </c>
      <c r="M43" s="1">
        <v>273</v>
      </c>
      <c r="N43" s="1">
        <v>4.6468401486988844</v>
      </c>
      <c r="O43" s="1">
        <v>269</v>
      </c>
      <c r="P43" s="1">
        <v>3.9402985074626864</v>
      </c>
      <c r="Q43" s="1">
        <v>268</v>
      </c>
      <c r="R43" s="1">
        <v>4.6515151515151514</v>
      </c>
      <c r="S43" s="1">
        <v>264</v>
      </c>
      <c r="T43" s="1">
        <v>3.0109090909090908</v>
      </c>
      <c r="U43" s="1">
        <v>275</v>
      </c>
      <c r="V43" s="1">
        <v>3.2878228782287824</v>
      </c>
      <c r="W43" s="1">
        <v>271</v>
      </c>
      <c r="X43" s="1">
        <v>3.4237918215613381</v>
      </c>
      <c r="Y43" s="1">
        <v>269</v>
      </c>
      <c r="Z43" s="1">
        <v>4.6083650190114067</v>
      </c>
      <c r="AA43" s="1">
        <v>263</v>
      </c>
      <c r="AB43" s="1">
        <v>3.5036496350364965</v>
      </c>
      <c r="AC43" s="1">
        <v>274</v>
      </c>
      <c r="AD43" s="1">
        <v>3.8810408921933086</v>
      </c>
      <c r="AE43" s="1">
        <v>269</v>
      </c>
      <c r="AF43" s="1">
        <v>4.9087591240875916</v>
      </c>
      <c r="AG43" s="1">
        <v>274</v>
      </c>
      <c r="AH43" s="1">
        <v>5.1814814814814811</v>
      </c>
      <c r="AI43" s="1">
        <v>270</v>
      </c>
      <c r="AJ43" s="1">
        <v>3.7043795620437958</v>
      </c>
      <c r="AK43" s="1">
        <v>274</v>
      </c>
      <c r="AL43" s="1">
        <v>4.4095940959409594</v>
      </c>
      <c r="AM43" s="1">
        <v>271</v>
      </c>
      <c r="AN43" s="1">
        <v>4.1904761904761907</v>
      </c>
      <c r="AO43" s="1">
        <v>273</v>
      </c>
      <c r="AP43" s="1">
        <v>4.5055762081784385</v>
      </c>
      <c r="AQ43" s="1">
        <v>269</v>
      </c>
      <c r="AR43" s="1">
        <v>4.5241635687732344</v>
      </c>
      <c r="AS43" s="1">
        <v>269</v>
      </c>
      <c r="AT43" s="1">
        <v>4.8905660377358489</v>
      </c>
      <c r="AU43" s="1">
        <v>265</v>
      </c>
      <c r="AV43" s="1">
        <v>3.5131086142322099</v>
      </c>
      <c r="AW43" s="1">
        <v>267</v>
      </c>
      <c r="AX43" s="1">
        <v>4.3446969696969697</v>
      </c>
      <c r="AY43" s="1">
        <v>264</v>
      </c>
      <c r="AZ43" s="1">
        <v>3.6423076923076922</v>
      </c>
      <c r="BA43" s="1">
        <v>260</v>
      </c>
      <c r="BB43" s="1">
        <v>4.4824902723735409</v>
      </c>
      <c r="BC43" s="1">
        <v>257</v>
      </c>
      <c r="BD43" s="1">
        <v>3.8544776119402986</v>
      </c>
      <c r="BE43" s="1">
        <v>268</v>
      </c>
      <c r="BF43" s="1">
        <v>4.4053030303030303</v>
      </c>
      <c r="BG43" s="1">
        <v>264</v>
      </c>
      <c r="BH43" s="1">
        <v>4.2359550561797752</v>
      </c>
      <c r="BI43" s="1">
        <v>267</v>
      </c>
      <c r="BJ43" s="1">
        <v>4.6931818181818183</v>
      </c>
      <c r="BK43" s="1">
        <v>264</v>
      </c>
    </row>
    <row r="44" spans="1:63" x14ac:dyDescent="0.25">
      <c r="A44" t="str">
        <f t="shared" si="0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73</v>
      </c>
      <c r="H44" s="1">
        <v>3.7647058823529411</v>
      </c>
      <c r="I44" s="1">
        <v>68</v>
      </c>
      <c r="J44" s="1">
        <v>4.5970149253731343</v>
      </c>
      <c r="K44" s="1">
        <v>67</v>
      </c>
      <c r="L44" s="1">
        <v>3.6417910447761193</v>
      </c>
      <c r="M44" s="1">
        <v>67</v>
      </c>
      <c r="N44" s="1">
        <v>4.4545454545454541</v>
      </c>
      <c r="O44" s="1">
        <v>66</v>
      </c>
      <c r="P44" s="1">
        <v>3.8235294117647061</v>
      </c>
      <c r="Q44" s="1">
        <v>68</v>
      </c>
      <c r="R44" s="1">
        <v>4.5671641791044779</v>
      </c>
      <c r="S44" s="1">
        <v>67</v>
      </c>
      <c r="T44" s="1">
        <v>2.5757575757575757</v>
      </c>
      <c r="U44" s="1">
        <v>66</v>
      </c>
      <c r="V44" s="1">
        <v>2.8181818181818183</v>
      </c>
      <c r="W44" s="1">
        <v>66</v>
      </c>
      <c r="X44" s="1">
        <v>3.2878787878787881</v>
      </c>
      <c r="Y44" s="1">
        <v>66</v>
      </c>
      <c r="Z44" s="1">
        <v>4.7121212121212119</v>
      </c>
      <c r="AA44" s="1">
        <v>66</v>
      </c>
      <c r="AB44" s="1">
        <v>2.8970588235294117</v>
      </c>
      <c r="AC44" s="1">
        <v>68</v>
      </c>
      <c r="AD44" s="1">
        <v>2.9846153846153847</v>
      </c>
      <c r="AE44" s="1">
        <v>65</v>
      </c>
      <c r="AF44" s="1">
        <v>4.8358208955223878</v>
      </c>
      <c r="AG44" s="1">
        <v>67</v>
      </c>
      <c r="AH44" s="1">
        <v>5.1044776119402986</v>
      </c>
      <c r="AI44" s="1">
        <v>67</v>
      </c>
      <c r="AJ44" s="1">
        <v>3.3582089552238807</v>
      </c>
      <c r="AK44" s="1">
        <v>67</v>
      </c>
      <c r="AL44" s="1">
        <v>4.515625</v>
      </c>
      <c r="AM44" s="1">
        <v>64</v>
      </c>
      <c r="AN44" s="1">
        <v>3.9696969696969697</v>
      </c>
      <c r="AO44" s="1">
        <v>66</v>
      </c>
      <c r="AP44" s="1">
        <v>4.3076923076923075</v>
      </c>
      <c r="AQ44" s="1">
        <v>65</v>
      </c>
      <c r="AR44" s="1">
        <v>4.25</v>
      </c>
      <c r="AS44" s="1">
        <v>68</v>
      </c>
      <c r="AT44" s="1">
        <v>4.6923076923076925</v>
      </c>
      <c r="AU44" s="1">
        <v>65</v>
      </c>
      <c r="AV44" s="1">
        <v>3.0147058823529411</v>
      </c>
      <c r="AW44" s="1">
        <v>68</v>
      </c>
      <c r="AX44" s="1">
        <v>4.044776119402985</v>
      </c>
      <c r="AY44" s="1">
        <v>67</v>
      </c>
      <c r="AZ44" s="1">
        <v>3</v>
      </c>
      <c r="BA44" s="1">
        <v>68</v>
      </c>
      <c r="BB44" s="1">
        <v>3.9402985074626864</v>
      </c>
      <c r="BC44" s="1">
        <v>67</v>
      </c>
      <c r="BD44" s="1">
        <v>3.7058823529411766</v>
      </c>
      <c r="BE44" s="1">
        <v>68</v>
      </c>
      <c r="BF44" s="1">
        <v>4.3880597014925371</v>
      </c>
      <c r="BG44" s="1">
        <v>67</v>
      </c>
      <c r="BH44" s="1">
        <v>4.3382352941176467</v>
      </c>
      <c r="BI44" s="1">
        <v>68</v>
      </c>
      <c r="BJ44" s="1">
        <v>4.8805970149253728</v>
      </c>
      <c r="BK44" s="1">
        <v>67</v>
      </c>
    </row>
    <row r="45" spans="1:63" x14ac:dyDescent="0.25">
      <c r="A45" t="str">
        <f t="shared" si="0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28</v>
      </c>
      <c r="H45" s="1">
        <v>3.8518518518518516</v>
      </c>
      <c r="I45" s="1">
        <v>27</v>
      </c>
      <c r="J45" s="1">
        <v>4.6296296296296298</v>
      </c>
      <c r="K45" s="1">
        <v>27</v>
      </c>
      <c r="L45" s="1">
        <v>3.8148148148148149</v>
      </c>
      <c r="M45" s="1">
        <v>27</v>
      </c>
      <c r="N45" s="1">
        <v>4.666666666666667</v>
      </c>
      <c r="O45" s="1">
        <v>27</v>
      </c>
      <c r="P45" s="1">
        <v>3.6666666666666665</v>
      </c>
      <c r="Q45" s="1">
        <v>27</v>
      </c>
      <c r="R45" s="1">
        <v>4.6296296296296298</v>
      </c>
      <c r="S45" s="1">
        <v>27</v>
      </c>
      <c r="T45" s="1">
        <v>2.8518518518518516</v>
      </c>
      <c r="U45" s="1">
        <v>27</v>
      </c>
      <c r="V45" s="1">
        <v>3.1481481481481484</v>
      </c>
      <c r="W45" s="1">
        <v>27</v>
      </c>
      <c r="X45" s="1">
        <v>3.2962962962962963</v>
      </c>
      <c r="Y45" s="1">
        <v>27</v>
      </c>
      <c r="Z45" s="1">
        <v>4.5384615384615383</v>
      </c>
      <c r="AA45" s="1">
        <v>26</v>
      </c>
      <c r="AB45" s="1">
        <v>3.12</v>
      </c>
      <c r="AC45" s="1">
        <v>25</v>
      </c>
      <c r="AD45" s="1">
        <v>3.4</v>
      </c>
      <c r="AE45" s="1">
        <v>25</v>
      </c>
      <c r="AF45" s="1">
        <v>4.8148148148148149</v>
      </c>
      <c r="AG45" s="1">
        <v>27</v>
      </c>
      <c r="AH45" s="1">
        <v>5.2222222222222223</v>
      </c>
      <c r="AI45" s="1">
        <v>27</v>
      </c>
      <c r="AJ45" s="1">
        <v>3.5555555555555554</v>
      </c>
      <c r="AK45" s="1">
        <v>27</v>
      </c>
      <c r="AL45" s="1">
        <v>4.6296296296296298</v>
      </c>
      <c r="AM45" s="1">
        <v>27</v>
      </c>
      <c r="AN45" s="1">
        <v>3.925925925925926</v>
      </c>
      <c r="AO45" s="1">
        <v>27</v>
      </c>
      <c r="AP45" s="1">
        <v>4.5925925925925926</v>
      </c>
      <c r="AQ45" s="1">
        <v>27</v>
      </c>
      <c r="AR45" s="1">
        <v>4.4400000000000004</v>
      </c>
      <c r="AS45" s="1">
        <v>25</v>
      </c>
      <c r="AT45" s="1">
        <v>5.16</v>
      </c>
      <c r="AU45" s="1">
        <v>25</v>
      </c>
      <c r="AV45" s="1">
        <v>3.08</v>
      </c>
      <c r="AW45" s="1">
        <v>25</v>
      </c>
      <c r="AX45" s="1">
        <v>3.9166666666666665</v>
      </c>
      <c r="AY45" s="1">
        <v>24</v>
      </c>
      <c r="AZ45" s="1">
        <v>3.347826086956522</v>
      </c>
      <c r="BA45" s="1">
        <v>23</v>
      </c>
      <c r="BB45" s="1">
        <v>4.1363636363636367</v>
      </c>
      <c r="BC45" s="1">
        <v>22</v>
      </c>
      <c r="BD45" s="1">
        <v>3.75</v>
      </c>
      <c r="BE45" s="1">
        <v>24</v>
      </c>
      <c r="BF45" s="1">
        <v>4.541666666666667</v>
      </c>
      <c r="BG45" s="1">
        <v>24</v>
      </c>
      <c r="BH45" s="1">
        <v>4.32</v>
      </c>
      <c r="BI45" s="1">
        <v>25</v>
      </c>
      <c r="BJ45" s="1">
        <v>5</v>
      </c>
      <c r="BK45" s="1">
        <v>25</v>
      </c>
    </row>
    <row r="46" spans="1:63" x14ac:dyDescent="0.25">
      <c r="A46" t="str">
        <f t="shared" si="0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4.0370370370370372</v>
      </c>
      <c r="I46" s="1">
        <v>27</v>
      </c>
      <c r="J46" s="1">
        <v>4.8461538461538458</v>
      </c>
      <c r="K46" s="1">
        <v>26</v>
      </c>
      <c r="L46" s="1">
        <v>4.2222222222222223</v>
      </c>
      <c r="M46" s="1">
        <v>27</v>
      </c>
      <c r="N46" s="1">
        <v>4.8461538461538458</v>
      </c>
      <c r="O46" s="1">
        <v>26</v>
      </c>
      <c r="P46" s="1">
        <v>4.0740740740740744</v>
      </c>
      <c r="Q46" s="1">
        <v>27</v>
      </c>
      <c r="R46" s="1">
        <v>4.7692307692307692</v>
      </c>
      <c r="S46" s="1">
        <v>26</v>
      </c>
      <c r="T46" s="1">
        <v>2.074074074074074</v>
      </c>
      <c r="U46" s="1">
        <v>27</v>
      </c>
      <c r="V46" s="1">
        <v>2.4615384615384617</v>
      </c>
      <c r="W46" s="1">
        <v>26</v>
      </c>
      <c r="X46" s="1">
        <v>3.5555555555555554</v>
      </c>
      <c r="Y46" s="1">
        <v>27</v>
      </c>
      <c r="Z46" s="1">
        <v>4.7307692307692308</v>
      </c>
      <c r="AA46" s="1">
        <v>26</v>
      </c>
      <c r="AB46" s="1">
        <v>2.9629629629629628</v>
      </c>
      <c r="AC46" s="1">
        <v>27</v>
      </c>
      <c r="AD46" s="1">
        <v>3.5384615384615383</v>
      </c>
      <c r="AE46" s="1">
        <v>26</v>
      </c>
      <c r="AF46" s="1">
        <v>5.1923076923076925</v>
      </c>
      <c r="AG46" s="1">
        <v>26</v>
      </c>
      <c r="AH46" s="1">
        <v>5.28</v>
      </c>
      <c r="AI46" s="1">
        <v>25</v>
      </c>
      <c r="AJ46" s="1">
        <v>3.7037037037037037</v>
      </c>
      <c r="AK46" s="1">
        <v>27</v>
      </c>
      <c r="AL46" s="1">
        <v>4.6923076923076925</v>
      </c>
      <c r="AM46" s="1">
        <v>26</v>
      </c>
      <c r="AN46" s="1">
        <v>3.9629629629629628</v>
      </c>
      <c r="AO46" s="1">
        <v>27</v>
      </c>
      <c r="AP46" s="1">
        <v>4.5769230769230766</v>
      </c>
      <c r="AQ46" s="1">
        <v>26</v>
      </c>
      <c r="AR46" s="1">
        <v>4.2592592592592595</v>
      </c>
      <c r="AS46" s="1">
        <v>27</v>
      </c>
      <c r="AT46" s="1">
        <v>4.615384615384615</v>
      </c>
      <c r="AU46" s="1">
        <v>26</v>
      </c>
      <c r="AV46" s="1">
        <v>3.3333333333333335</v>
      </c>
      <c r="AW46" s="1">
        <v>27</v>
      </c>
      <c r="AX46" s="1">
        <v>4.3461538461538458</v>
      </c>
      <c r="AY46" s="1">
        <v>26</v>
      </c>
      <c r="AZ46" s="1">
        <v>3.6296296296296298</v>
      </c>
      <c r="BA46" s="1">
        <v>27</v>
      </c>
      <c r="BB46" s="1">
        <v>4.384615384615385</v>
      </c>
      <c r="BC46" s="1">
        <v>26</v>
      </c>
      <c r="BD46" s="1">
        <v>3.5555555555555554</v>
      </c>
      <c r="BE46" s="1">
        <v>27</v>
      </c>
      <c r="BF46" s="1">
        <v>4.4400000000000004</v>
      </c>
      <c r="BG46" s="1">
        <v>25</v>
      </c>
      <c r="BH46" s="1">
        <v>4.2222222222222223</v>
      </c>
      <c r="BI46" s="1">
        <v>27</v>
      </c>
      <c r="BJ46" s="1">
        <v>4.615384615384615</v>
      </c>
      <c r="BK46" s="1">
        <v>26</v>
      </c>
    </row>
    <row r="47" spans="1:63" x14ac:dyDescent="0.25">
      <c r="A47" t="str">
        <f t="shared" si="0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48</v>
      </c>
      <c r="H47" s="1">
        <v>4.0697674418604652</v>
      </c>
      <c r="I47" s="1">
        <v>43</v>
      </c>
      <c r="J47" s="1">
        <v>4.9285714285714288</v>
      </c>
      <c r="K47" s="1">
        <v>42</v>
      </c>
      <c r="L47" s="1">
        <v>4.0697674418604652</v>
      </c>
      <c r="M47" s="1">
        <v>43</v>
      </c>
      <c r="N47" s="1">
        <v>4.8571428571428568</v>
      </c>
      <c r="O47" s="1">
        <v>42</v>
      </c>
      <c r="P47" s="1">
        <v>4.125</v>
      </c>
      <c r="Q47" s="1">
        <v>40</v>
      </c>
      <c r="R47" s="1">
        <v>4.7894736842105265</v>
      </c>
      <c r="S47" s="1">
        <v>38</v>
      </c>
      <c r="T47" s="1">
        <v>2.86046511627907</v>
      </c>
      <c r="U47" s="1">
        <v>43</v>
      </c>
      <c r="V47" s="1">
        <v>3.2619047619047619</v>
      </c>
      <c r="W47" s="1">
        <v>42</v>
      </c>
      <c r="X47" s="1">
        <v>3.6190476190476191</v>
      </c>
      <c r="Y47" s="1">
        <v>42</v>
      </c>
      <c r="Z47" s="1">
        <v>5</v>
      </c>
      <c r="AA47" s="1">
        <v>41</v>
      </c>
      <c r="AB47" s="1">
        <v>3.3720930232558142</v>
      </c>
      <c r="AC47" s="1">
        <v>43</v>
      </c>
      <c r="AD47" s="1">
        <v>3.6666666666666665</v>
      </c>
      <c r="AE47" s="1">
        <v>42</v>
      </c>
      <c r="AF47" s="1">
        <v>4.8139534883720927</v>
      </c>
      <c r="AG47" s="1">
        <v>43</v>
      </c>
      <c r="AH47" s="1">
        <v>5.2857142857142856</v>
      </c>
      <c r="AI47" s="1">
        <v>42</v>
      </c>
      <c r="AJ47" s="1">
        <v>4.0465116279069768</v>
      </c>
      <c r="AK47" s="1">
        <v>43</v>
      </c>
      <c r="AL47" s="1">
        <v>4.9512195121951219</v>
      </c>
      <c r="AM47" s="1">
        <v>41</v>
      </c>
      <c r="AN47" s="1">
        <v>4.1860465116279073</v>
      </c>
      <c r="AO47" s="1">
        <v>43</v>
      </c>
      <c r="AP47" s="1">
        <v>4.7142857142857144</v>
      </c>
      <c r="AQ47" s="1">
        <v>42</v>
      </c>
      <c r="AR47" s="1">
        <v>4.5</v>
      </c>
      <c r="AS47" s="1">
        <v>42</v>
      </c>
      <c r="AT47" s="1">
        <v>5</v>
      </c>
      <c r="AU47" s="1">
        <v>40</v>
      </c>
      <c r="AV47" s="1">
        <v>3.7142857142857144</v>
      </c>
      <c r="AW47" s="1">
        <v>42</v>
      </c>
      <c r="AX47" s="1">
        <v>4.5365853658536581</v>
      </c>
      <c r="AY47" s="1">
        <v>41</v>
      </c>
      <c r="AZ47" s="1">
        <v>3.7804878048780486</v>
      </c>
      <c r="BA47" s="1">
        <v>41</v>
      </c>
      <c r="BB47" s="1">
        <v>4.6749999999999998</v>
      </c>
      <c r="BC47" s="1">
        <v>40</v>
      </c>
      <c r="BD47" s="1">
        <v>3.7619047619047619</v>
      </c>
      <c r="BE47" s="1">
        <v>42</v>
      </c>
      <c r="BF47" s="1">
        <v>4.4390243902439028</v>
      </c>
      <c r="BG47" s="1">
        <v>41</v>
      </c>
      <c r="BH47" s="1">
        <v>4.2142857142857144</v>
      </c>
      <c r="BI47" s="1">
        <v>42</v>
      </c>
      <c r="BJ47" s="1">
        <v>4.8780487804878048</v>
      </c>
      <c r="BK47" s="1">
        <v>41</v>
      </c>
    </row>
    <row r="48" spans="1:63" x14ac:dyDescent="0.25">
      <c r="A48" t="str">
        <f t="shared" si="0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113</v>
      </c>
      <c r="H48" s="1">
        <v>4.0227272727272725</v>
      </c>
      <c r="I48" s="1">
        <v>88</v>
      </c>
      <c r="J48" s="1">
        <v>4.7976190476190474</v>
      </c>
      <c r="K48" s="1">
        <v>84</v>
      </c>
      <c r="L48" s="1">
        <v>3.8111111111111109</v>
      </c>
      <c r="M48" s="1">
        <v>90</v>
      </c>
      <c r="N48" s="1">
        <v>4.5595238095238093</v>
      </c>
      <c r="O48" s="1">
        <v>84</v>
      </c>
      <c r="P48" s="1">
        <v>3.7727272727272729</v>
      </c>
      <c r="Q48" s="1">
        <v>88</v>
      </c>
      <c r="R48" s="1">
        <v>4.6024096385542173</v>
      </c>
      <c r="S48" s="1">
        <v>83</v>
      </c>
      <c r="T48" s="1">
        <v>2.9</v>
      </c>
      <c r="U48" s="1">
        <v>90</v>
      </c>
      <c r="V48" s="1">
        <v>3.2117647058823531</v>
      </c>
      <c r="W48" s="1">
        <v>85</v>
      </c>
      <c r="X48" s="1">
        <v>3.1494252873563218</v>
      </c>
      <c r="Y48" s="1">
        <v>87</v>
      </c>
      <c r="Z48" s="1">
        <v>4.5999999999999996</v>
      </c>
      <c r="AA48" s="1">
        <v>80</v>
      </c>
      <c r="AB48" s="1">
        <v>3.7777777777777777</v>
      </c>
      <c r="AC48" s="1">
        <v>90</v>
      </c>
      <c r="AD48" s="1">
        <v>4.3176470588235292</v>
      </c>
      <c r="AE48" s="1">
        <v>85</v>
      </c>
      <c r="AF48" s="1">
        <v>4.3666666666666663</v>
      </c>
      <c r="AG48" s="1">
        <v>90</v>
      </c>
      <c r="AH48" s="1">
        <v>4.7411764705882353</v>
      </c>
      <c r="AI48" s="1">
        <v>85</v>
      </c>
      <c r="AJ48" s="1">
        <v>3.5111111111111111</v>
      </c>
      <c r="AK48" s="1">
        <v>90</v>
      </c>
      <c r="AL48" s="1">
        <v>4.7058823529411766</v>
      </c>
      <c r="AM48" s="1">
        <v>85</v>
      </c>
      <c r="AN48" s="1">
        <v>3.9662921348314608</v>
      </c>
      <c r="AO48" s="1">
        <v>89</v>
      </c>
      <c r="AP48" s="1">
        <v>4.4352941176470591</v>
      </c>
      <c r="AQ48" s="1">
        <v>85</v>
      </c>
      <c r="AR48" s="1">
        <v>4.2808988764044944</v>
      </c>
      <c r="AS48" s="1">
        <v>89</v>
      </c>
      <c r="AT48" s="1">
        <v>4.7261904761904763</v>
      </c>
      <c r="AU48" s="1">
        <v>84</v>
      </c>
      <c r="AV48" s="1">
        <v>3.5280898876404496</v>
      </c>
      <c r="AW48" s="1">
        <v>89</v>
      </c>
      <c r="AX48" s="1">
        <v>4.3012048192771086</v>
      </c>
      <c r="AY48" s="1">
        <v>83</v>
      </c>
      <c r="AZ48" s="1">
        <v>3.7386363636363638</v>
      </c>
      <c r="BA48" s="1">
        <v>88</v>
      </c>
      <c r="BB48" s="1">
        <v>4.3373493975903612</v>
      </c>
      <c r="BC48" s="1">
        <v>83</v>
      </c>
      <c r="BD48" s="1">
        <v>3.7640449438202248</v>
      </c>
      <c r="BE48" s="1">
        <v>89</v>
      </c>
      <c r="BF48" s="1">
        <v>4.4457831325301207</v>
      </c>
      <c r="BG48" s="1">
        <v>83</v>
      </c>
      <c r="BH48" s="1">
        <v>3.8764044943820224</v>
      </c>
      <c r="BI48" s="1">
        <v>89</v>
      </c>
      <c r="BJ48" s="1">
        <v>4.4096385542168672</v>
      </c>
      <c r="BK48" s="1">
        <v>83</v>
      </c>
    </row>
    <row r="49" spans="1:63" x14ac:dyDescent="0.25">
      <c r="A49" t="str">
        <f t="shared" si="0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37</v>
      </c>
      <c r="H49" s="1">
        <v>4.0606060606060606</v>
      </c>
      <c r="I49" s="1">
        <v>33</v>
      </c>
      <c r="J49" s="1">
        <v>4.666666666666667</v>
      </c>
      <c r="K49" s="1">
        <v>33</v>
      </c>
      <c r="L49" s="1">
        <v>3.9090909090909092</v>
      </c>
      <c r="M49" s="1">
        <v>33</v>
      </c>
      <c r="N49" s="1">
        <v>4.666666666666667</v>
      </c>
      <c r="O49" s="1">
        <v>33</v>
      </c>
      <c r="P49" s="1">
        <v>4.333333333333333</v>
      </c>
      <c r="Q49" s="1">
        <v>33</v>
      </c>
      <c r="R49" s="1">
        <v>4.8125</v>
      </c>
      <c r="S49" s="1">
        <v>32</v>
      </c>
      <c r="T49" s="1">
        <v>2.5757575757575757</v>
      </c>
      <c r="U49" s="1">
        <v>33</v>
      </c>
      <c r="V49" s="1">
        <v>3.1515151515151514</v>
      </c>
      <c r="W49" s="1">
        <v>33</v>
      </c>
      <c r="X49" s="1">
        <v>3.4848484848484849</v>
      </c>
      <c r="Y49" s="1">
        <v>33</v>
      </c>
      <c r="Z49" s="1">
        <v>4.8181818181818183</v>
      </c>
      <c r="AA49" s="1">
        <v>33</v>
      </c>
      <c r="AB49" s="1">
        <v>3.3636363636363638</v>
      </c>
      <c r="AC49" s="1">
        <v>33</v>
      </c>
      <c r="AD49" s="1">
        <v>3.4848484848484849</v>
      </c>
      <c r="AE49" s="1">
        <v>33</v>
      </c>
      <c r="AF49" s="1">
        <v>5.0606060606060606</v>
      </c>
      <c r="AG49" s="1">
        <v>33</v>
      </c>
      <c r="AH49" s="1">
        <v>5.2424242424242422</v>
      </c>
      <c r="AI49" s="1">
        <v>33</v>
      </c>
      <c r="AJ49" s="1">
        <v>4.2121212121212119</v>
      </c>
      <c r="AK49" s="1">
        <v>33</v>
      </c>
      <c r="AL49" s="1">
        <v>5.0303030303030303</v>
      </c>
      <c r="AM49" s="1">
        <v>33</v>
      </c>
      <c r="AN49" s="1">
        <v>4.0606060606060606</v>
      </c>
      <c r="AO49" s="1">
        <v>33</v>
      </c>
      <c r="AP49" s="1">
        <v>4.6060606060606064</v>
      </c>
      <c r="AQ49" s="1">
        <v>33</v>
      </c>
      <c r="AR49" s="1">
        <v>4.40625</v>
      </c>
      <c r="AS49" s="1">
        <v>32</v>
      </c>
      <c r="AT49" s="1">
        <v>4.78125</v>
      </c>
      <c r="AU49" s="1">
        <v>32</v>
      </c>
      <c r="AV49" s="1">
        <v>3.6875</v>
      </c>
      <c r="AW49" s="1">
        <v>32</v>
      </c>
      <c r="AX49" s="1">
        <v>4.25</v>
      </c>
      <c r="AY49" s="1">
        <v>32</v>
      </c>
      <c r="AZ49" s="1">
        <v>3.84375</v>
      </c>
      <c r="BA49" s="1">
        <v>32</v>
      </c>
      <c r="BB49" s="1">
        <v>4.5161290322580649</v>
      </c>
      <c r="BC49" s="1">
        <v>31</v>
      </c>
      <c r="BD49" s="1">
        <v>4.096774193548387</v>
      </c>
      <c r="BE49" s="1">
        <v>31</v>
      </c>
      <c r="BF49" s="1">
        <v>4.645161290322581</v>
      </c>
      <c r="BG49" s="1">
        <v>31</v>
      </c>
      <c r="BH49" s="1">
        <v>4.21875</v>
      </c>
      <c r="BI49" s="1">
        <v>32</v>
      </c>
      <c r="BJ49" s="1">
        <v>4.5625</v>
      </c>
      <c r="BK49" s="1">
        <v>32</v>
      </c>
    </row>
    <row r="50" spans="1:63" x14ac:dyDescent="0.25">
      <c r="A50" t="str">
        <f t="shared" si="0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201</v>
      </c>
      <c r="H50" s="1">
        <v>4.163636363636364</v>
      </c>
      <c r="I50" s="1">
        <v>165</v>
      </c>
      <c r="J50" s="1">
        <v>4.9567901234567904</v>
      </c>
      <c r="K50" s="1">
        <v>162</v>
      </c>
      <c r="L50" s="1">
        <v>4.0727272727272723</v>
      </c>
      <c r="M50" s="1">
        <v>165</v>
      </c>
      <c r="N50" s="1">
        <v>4.7962962962962967</v>
      </c>
      <c r="O50" s="1">
        <v>162</v>
      </c>
      <c r="P50" s="1">
        <v>4.117283950617284</v>
      </c>
      <c r="Q50" s="1">
        <v>162</v>
      </c>
      <c r="R50" s="1">
        <v>4.7515923566878984</v>
      </c>
      <c r="S50" s="1">
        <v>157</v>
      </c>
      <c r="T50" s="1">
        <v>2.9515151515151516</v>
      </c>
      <c r="U50" s="1">
        <v>165</v>
      </c>
      <c r="V50" s="1">
        <v>3.2901234567901234</v>
      </c>
      <c r="W50" s="1">
        <v>162</v>
      </c>
      <c r="X50" s="1">
        <v>3.6219512195121952</v>
      </c>
      <c r="Y50" s="1">
        <v>164</v>
      </c>
      <c r="Z50" s="1">
        <v>4.7639751552795033</v>
      </c>
      <c r="AA50" s="1">
        <v>161</v>
      </c>
      <c r="AB50" s="1">
        <v>3.2515337423312882</v>
      </c>
      <c r="AC50" s="1">
        <v>163</v>
      </c>
      <c r="AD50" s="1">
        <v>3.3540372670807455</v>
      </c>
      <c r="AE50" s="1">
        <v>161</v>
      </c>
      <c r="AF50" s="1">
        <v>5.042424242424242</v>
      </c>
      <c r="AG50" s="1">
        <v>165</v>
      </c>
      <c r="AH50" s="1">
        <v>5.3006134969325149</v>
      </c>
      <c r="AI50" s="1">
        <v>163</v>
      </c>
      <c r="AJ50" s="1">
        <v>3.975609756097561</v>
      </c>
      <c r="AK50" s="1">
        <v>164</v>
      </c>
      <c r="AL50" s="1">
        <v>5.0987654320987659</v>
      </c>
      <c r="AM50" s="1">
        <v>162</v>
      </c>
      <c r="AN50" s="1">
        <v>4.1975308641975309</v>
      </c>
      <c r="AO50" s="1">
        <v>162</v>
      </c>
      <c r="AP50" s="1">
        <v>4.5443037974683547</v>
      </c>
      <c r="AQ50" s="1">
        <v>158</v>
      </c>
      <c r="AR50" s="1">
        <v>4.5432098765432096</v>
      </c>
      <c r="AS50" s="1">
        <v>162</v>
      </c>
      <c r="AT50" s="1">
        <v>4.9748427672955975</v>
      </c>
      <c r="AU50" s="1">
        <v>159</v>
      </c>
      <c r="AV50" s="1">
        <v>3.5838509316770186</v>
      </c>
      <c r="AW50" s="1">
        <v>161</v>
      </c>
      <c r="AX50" s="1">
        <v>4.4150943396226419</v>
      </c>
      <c r="AY50" s="1">
        <v>159</v>
      </c>
      <c r="AZ50" s="1">
        <v>3.7577639751552794</v>
      </c>
      <c r="BA50" s="1">
        <v>161</v>
      </c>
      <c r="BB50" s="1">
        <v>4.4968152866242042</v>
      </c>
      <c r="BC50" s="1">
        <v>157</v>
      </c>
      <c r="BD50" s="1">
        <v>4.0745341614906829</v>
      </c>
      <c r="BE50" s="1">
        <v>161</v>
      </c>
      <c r="BF50" s="1">
        <v>4.5875000000000004</v>
      </c>
      <c r="BG50" s="1">
        <v>160</v>
      </c>
      <c r="BH50" s="1">
        <v>4.3850931677018634</v>
      </c>
      <c r="BI50" s="1">
        <v>161</v>
      </c>
      <c r="BJ50" s="1">
        <v>4.8742138364779874</v>
      </c>
      <c r="BK50" s="1">
        <v>159</v>
      </c>
    </row>
    <row r="51" spans="1:63" x14ac:dyDescent="0.25">
      <c r="A51" t="str">
        <f t="shared" si="0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123</v>
      </c>
      <c r="H51" s="1">
        <v>3.796116504854369</v>
      </c>
      <c r="I51" s="1">
        <v>103</v>
      </c>
      <c r="J51" s="1">
        <v>4.666666666666667</v>
      </c>
      <c r="K51" s="1">
        <v>99</v>
      </c>
      <c r="L51" s="1">
        <v>3.784313725490196</v>
      </c>
      <c r="M51" s="1">
        <v>102</v>
      </c>
      <c r="N51" s="1">
        <v>4.5656565656565657</v>
      </c>
      <c r="O51" s="1">
        <v>99</v>
      </c>
      <c r="P51" s="1">
        <v>3.81</v>
      </c>
      <c r="Q51" s="1">
        <v>100</v>
      </c>
      <c r="R51" s="1">
        <v>4.5714285714285712</v>
      </c>
      <c r="S51" s="1">
        <v>98</v>
      </c>
      <c r="T51" s="1">
        <v>2.7058823529411766</v>
      </c>
      <c r="U51" s="1">
        <v>102</v>
      </c>
      <c r="V51" s="1">
        <v>3.191919191919192</v>
      </c>
      <c r="W51" s="1">
        <v>99</v>
      </c>
      <c r="X51" s="1">
        <v>3.38</v>
      </c>
      <c r="Y51" s="1">
        <v>100</v>
      </c>
      <c r="Z51" s="1">
        <v>4.6836734693877551</v>
      </c>
      <c r="AA51" s="1">
        <v>98</v>
      </c>
      <c r="AB51" s="1">
        <v>3.1881188118811883</v>
      </c>
      <c r="AC51" s="1">
        <v>101</v>
      </c>
      <c r="AD51" s="1">
        <v>3.7171717171717171</v>
      </c>
      <c r="AE51" s="1">
        <v>99</v>
      </c>
      <c r="AF51" s="1">
        <v>4.7184466019417473</v>
      </c>
      <c r="AG51" s="1">
        <v>103</v>
      </c>
      <c r="AH51" s="1">
        <v>5.05</v>
      </c>
      <c r="AI51" s="1">
        <v>100</v>
      </c>
      <c r="AJ51" s="1">
        <v>3.6176470588235294</v>
      </c>
      <c r="AK51" s="1">
        <v>102</v>
      </c>
      <c r="AL51" s="1">
        <v>4.591836734693878</v>
      </c>
      <c r="AM51" s="1">
        <v>98</v>
      </c>
      <c r="AN51" s="1">
        <v>4.29</v>
      </c>
      <c r="AO51" s="1">
        <v>100</v>
      </c>
      <c r="AP51" s="1">
        <v>4.6326530612244898</v>
      </c>
      <c r="AQ51" s="1">
        <v>98</v>
      </c>
      <c r="AR51" s="1">
        <v>4.59</v>
      </c>
      <c r="AS51" s="1">
        <v>100</v>
      </c>
      <c r="AT51" s="1">
        <v>4.9489795918367347</v>
      </c>
      <c r="AU51" s="1">
        <v>98</v>
      </c>
      <c r="AV51" s="1">
        <v>3.34</v>
      </c>
      <c r="AW51" s="1">
        <v>100</v>
      </c>
      <c r="AX51" s="1">
        <v>4.2551020408163263</v>
      </c>
      <c r="AY51" s="1">
        <v>98</v>
      </c>
      <c r="AZ51" s="1">
        <v>3.5050505050505052</v>
      </c>
      <c r="BA51" s="1">
        <v>99</v>
      </c>
      <c r="BB51" s="1">
        <v>4.3711340206185563</v>
      </c>
      <c r="BC51" s="1">
        <v>97</v>
      </c>
      <c r="BD51" s="1">
        <v>3.63</v>
      </c>
      <c r="BE51" s="1">
        <v>100</v>
      </c>
      <c r="BF51" s="1">
        <v>4.4421052631578943</v>
      </c>
      <c r="BG51" s="1">
        <v>95</v>
      </c>
      <c r="BH51" s="1">
        <v>4.0599999999999996</v>
      </c>
      <c r="BI51" s="1">
        <v>100</v>
      </c>
      <c r="BJ51" s="1">
        <v>4.604166666666667</v>
      </c>
      <c r="BK51" s="1">
        <v>96</v>
      </c>
    </row>
    <row r="52" spans="1:63" x14ac:dyDescent="0.25">
      <c r="A52" t="str">
        <f t="shared" si="0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16</v>
      </c>
      <c r="H52" s="1">
        <v>4.1538461538461542</v>
      </c>
      <c r="I52" s="1">
        <v>13</v>
      </c>
      <c r="J52" s="1">
        <v>4.7692307692307692</v>
      </c>
      <c r="K52" s="1">
        <v>13</v>
      </c>
      <c r="L52" s="1">
        <v>3.9230769230769229</v>
      </c>
      <c r="M52" s="1">
        <v>13</v>
      </c>
      <c r="N52" s="1">
        <v>4.4615384615384617</v>
      </c>
      <c r="O52" s="1">
        <v>13</v>
      </c>
      <c r="P52" s="1">
        <v>3.6923076923076925</v>
      </c>
      <c r="Q52" s="1">
        <v>13</v>
      </c>
      <c r="R52" s="1">
        <v>4.384615384615385</v>
      </c>
      <c r="S52" s="1">
        <v>13</v>
      </c>
      <c r="T52" s="1">
        <v>2.6153846153846154</v>
      </c>
      <c r="U52" s="1">
        <v>13</v>
      </c>
      <c r="V52" s="1">
        <v>3.2307692307692308</v>
      </c>
      <c r="W52" s="1">
        <v>13</v>
      </c>
      <c r="X52" s="1">
        <v>3.5384615384615383</v>
      </c>
      <c r="Y52" s="1">
        <v>13</v>
      </c>
      <c r="Z52" s="1">
        <v>4.6923076923076925</v>
      </c>
      <c r="AA52" s="1">
        <v>13</v>
      </c>
      <c r="AB52" s="1">
        <v>3.4166666666666665</v>
      </c>
      <c r="AC52" s="1">
        <v>12</v>
      </c>
      <c r="AD52" s="1">
        <v>3.5833333333333335</v>
      </c>
      <c r="AE52" s="1">
        <v>12</v>
      </c>
      <c r="AF52" s="1">
        <v>4.8461538461538458</v>
      </c>
      <c r="AG52" s="1">
        <v>13</v>
      </c>
      <c r="AH52" s="1">
        <v>5.1538461538461542</v>
      </c>
      <c r="AI52" s="1">
        <v>13</v>
      </c>
      <c r="AJ52" s="1">
        <v>3.3846153846153846</v>
      </c>
      <c r="AK52" s="1">
        <v>13</v>
      </c>
      <c r="AL52" s="1">
        <v>4.3076923076923075</v>
      </c>
      <c r="AM52" s="1">
        <v>13</v>
      </c>
      <c r="AN52" s="1">
        <v>3.6923076923076925</v>
      </c>
      <c r="AO52" s="1">
        <v>13</v>
      </c>
      <c r="AP52" s="1">
        <v>4.1538461538461542</v>
      </c>
      <c r="AQ52" s="1">
        <v>13</v>
      </c>
      <c r="AR52" s="1">
        <v>4.1538461538461542</v>
      </c>
      <c r="AS52" s="1">
        <v>13</v>
      </c>
      <c r="AT52" s="1">
        <v>4.6923076923076925</v>
      </c>
      <c r="AU52" s="1">
        <v>13</v>
      </c>
      <c r="AV52" s="1">
        <v>3.1538461538461537</v>
      </c>
      <c r="AW52" s="1">
        <v>13</v>
      </c>
      <c r="AX52" s="1">
        <v>4.0769230769230766</v>
      </c>
      <c r="AY52" s="1">
        <v>13</v>
      </c>
      <c r="AZ52" s="1">
        <v>3.6923076923076925</v>
      </c>
      <c r="BA52" s="1">
        <v>13</v>
      </c>
      <c r="BB52" s="1">
        <v>4.416666666666667</v>
      </c>
      <c r="BC52" s="1">
        <v>12</v>
      </c>
      <c r="BD52" s="1">
        <v>3.4166666666666665</v>
      </c>
      <c r="BE52" s="1">
        <v>12</v>
      </c>
      <c r="BF52" s="1">
        <v>4.3076923076923075</v>
      </c>
      <c r="BG52" s="1">
        <v>13</v>
      </c>
      <c r="BH52" s="1">
        <v>4.2307692307692308</v>
      </c>
      <c r="BI52" s="1">
        <v>13</v>
      </c>
      <c r="BJ52" s="1">
        <v>4.5384615384615383</v>
      </c>
      <c r="BK52" s="1">
        <v>13</v>
      </c>
    </row>
    <row r="53" spans="1:63" x14ac:dyDescent="0.25">
      <c r="A53" t="str">
        <f t="shared" si="0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12</v>
      </c>
      <c r="H53" s="1">
        <v>4</v>
      </c>
      <c r="I53" s="1">
        <v>8</v>
      </c>
      <c r="J53" s="1">
        <v>4.375</v>
      </c>
      <c r="K53" s="1">
        <v>8</v>
      </c>
      <c r="L53" s="1">
        <v>3.625</v>
      </c>
      <c r="M53" s="1">
        <v>8</v>
      </c>
      <c r="N53" s="1">
        <v>4.25</v>
      </c>
      <c r="O53" s="1">
        <v>8</v>
      </c>
      <c r="P53" s="1">
        <v>3.5</v>
      </c>
      <c r="Q53" s="1">
        <v>8</v>
      </c>
      <c r="R53" s="1">
        <v>4.375</v>
      </c>
      <c r="S53" s="1">
        <v>8</v>
      </c>
      <c r="T53" s="1">
        <v>2.625</v>
      </c>
      <c r="U53" s="1">
        <v>8</v>
      </c>
      <c r="V53" s="1">
        <v>3</v>
      </c>
      <c r="W53" s="1">
        <v>8</v>
      </c>
      <c r="X53" s="1">
        <v>3.375</v>
      </c>
      <c r="Y53" s="1">
        <v>8</v>
      </c>
      <c r="Z53" s="1">
        <v>4.375</v>
      </c>
      <c r="AA53" s="1">
        <v>8</v>
      </c>
      <c r="AB53" s="1">
        <v>3.625</v>
      </c>
      <c r="AC53" s="1">
        <v>8</v>
      </c>
      <c r="AD53" s="1">
        <v>3.375</v>
      </c>
      <c r="AE53" s="1">
        <v>8</v>
      </c>
      <c r="AF53" s="1">
        <v>4.75</v>
      </c>
      <c r="AG53" s="1">
        <v>8</v>
      </c>
      <c r="AH53" s="1">
        <v>5</v>
      </c>
      <c r="AI53" s="1">
        <v>7</v>
      </c>
      <c r="AJ53" s="1">
        <v>3</v>
      </c>
      <c r="AK53" s="1">
        <v>8</v>
      </c>
      <c r="AL53" s="1">
        <v>4</v>
      </c>
      <c r="AM53" s="1">
        <v>8</v>
      </c>
      <c r="AN53" s="1">
        <v>3.25</v>
      </c>
      <c r="AO53" s="1">
        <v>8</v>
      </c>
      <c r="AP53" s="1">
        <v>4.25</v>
      </c>
      <c r="AQ53" s="1">
        <v>8</v>
      </c>
      <c r="AR53" s="1">
        <v>3.625</v>
      </c>
      <c r="AS53" s="1">
        <v>8</v>
      </c>
      <c r="AT53" s="1">
        <v>4.625</v>
      </c>
      <c r="AU53" s="1">
        <v>8</v>
      </c>
      <c r="AV53" s="1">
        <v>2.875</v>
      </c>
      <c r="AW53" s="1">
        <v>8</v>
      </c>
      <c r="AX53" s="1">
        <v>3.625</v>
      </c>
      <c r="AY53" s="1">
        <v>8</v>
      </c>
      <c r="AZ53" s="1">
        <v>3.25</v>
      </c>
      <c r="BA53" s="1">
        <v>8</v>
      </c>
      <c r="BB53" s="1">
        <v>4.25</v>
      </c>
      <c r="BC53" s="1">
        <v>8</v>
      </c>
      <c r="BD53" s="1">
        <v>3.625</v>
      </c>
      <c r="BE53" s="1">
        <v>8</v>
      </c>
      <c r="BF53" s="1">
        <v>4.125</v>
      </c>
      <c r="BG53" s="1">
        <v>8</v>
      </c>
      <c r="BH53" s="1">
        <v>3.75</v>
      </c>
      <c r="BI53" s="1">
        <v>8</v>
      </c>
      <c r="BJ53" s="1">
        <v>4.25</v>
      </c>
      <c r="BK53" s="1">
        <v>8</v>
      </c>
    </row>
    <row r="54" spans="1:63" x14ac:dyDescent="0.25">
      <c r="A54" t="str">
        <f t="shared" si="0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32</v>
      </c>
      <c r="H54" s="1">
        <v>4.4827586206896548</v>
      </c>
      <c r="I54" s="1">
        <v>29</v>
      </c>
      <c r="J54" s="1">
        <v>4.931034482758621</v>
      </c>
      <c r="K54" s="1">
        <v>29</v>
      </c>
      <c r="L54" s="1">
        <v>4.5517241379310347</v>
      </c>
      <c r="M54" s="1">
        <v>29</v>
      </c>
      <c r="N54" s="1">
        <v>4.8965517241379306</v>
      </c>
      <c r="O54" s="1">
        <v>29</v>
      </c>
      <c r="P54" s="1">
        <v>4.2758620689655169</v>
      </c>
      <c r="Q54" s="1">
        <v>29</v>
      </c>
      <c r="R54" s="1">
        <v>4.7586206896551726</v>
      </c>
      <c r="S54" s="1">
        <v>29</v>
      </c>
      <c r="T54" s="1">
        <v>3.0344827586206895</v>
      </c>
      <c r="U54" s="1">
        <v>29</v>
      </c>
      <c r="V54" s="1">
        <v>3.6551724137931036</v>
      </c>
      <c r="W54" s="1">
        <v>29</v>
      </c>
      <c r="X54" s="1">
        <v>3.6071428571428572</v>
      </c>
      <c r="Y54" s="1">
        <v>28</v>
      </c>
      <c r="Z54" s="1">
        <v>5.0357142857142856</v>
      </c>
      <c r="AA54" s="1">
        <v>28</v>
      </c>
      <c r="AB54" s="1">
        <v>3.5862068965517242</v>
      </c>
      <c r="AC54" s="1">
        <v>29</v>
      </c>
      <c r="AD54" s="1">
        <v>3.3214285714285716</v>
      </c>
      <c r="AE54" s="1">
        <v>28</v>
      </c>
      <c r="AF54" s="1">
        <v>5.1724137931034484</v>
      </c>
      <c r="AG54" s="1">
        <v>29</v>
      </c>
      <c r="AH54" s="1">
        <v>5.3448275862068968</v>
      </c>
      <c r="AI54" s="1">
        <v>29</v>
      </c>
      <c r="AJ54" s="1">
        <v>3.7586206896551726</v>
      </c>
      <c r="AK54" s="1">
        <v>29</v>
      </c>
      <c r="AL54" s="1">
        <v>4.7241379310344831</v>
      </c>
      <c r="AM54" s="1">
        <v>29</v>
      </c>
      <c r="AN54" s="1">
        <v>4.1034482758620694</v>
      </c>
      <c r="AO54" s="1">
        <v>29</v>
      </c>
      <c r="AP54" s="1">
        <v>4.5172413793103452</v>
      </c>
      <c r="AQ54" s="1">
        <v>29</v>
      </c>
      <c r="AR54" s="1">
        <v>4.3448275862068968</v>
      </c>
      <c r="AS54" s="1">
        <v>29</v>
      </c>
      <c r="AT54" s="1">
        <v>4.7241379310344831</v>
      </c>
      <c r="AU54" s="1">
        <v>29</v>
      </c>
      <c r="AV54" s="1">
        <v>3.4137931034482758</v>
      </c>
      <c r="AW54" s="1">
        <v>29</v>
      </c>
      <c r="AX54" s="1">
        <v>4.4827586206896548</v>
      </c>
      <c r="AY54" s="1">
        <v>29</v>
      </c>
      <c r="AZ54" s="1">
        <v>3.7586206896551726</v>
      </c>
      <c r="BA54" s="1">
        <v>29</v>
      </c>
      <c r="BB54" s="1">
        <v>4.5</v>
      </c>
      <c r="BC54" s="1">
        <v>28</v>
      </c>
      <c r="BD54" s="1">
        <v>4.2758620689655169</v>
      </c>
      <c r="BE54" s="1">
        <v>29</v>
      </c>
      <c r="BF54" s="1">
        <v>4.7586206896551726</v>
      </c>
      <c r="BG54" s="1">
        <v>29</v>
      </c>
      <c r="BH54" s="1">
        <v>4.5862068965517242</v>
      </c>
      <c r="BI54" s="1">
        <v>29</v>
      </c>
      <c r="BJ54" s="1">
        <v>4.7241379310344831</v>
      </c>
      <c r="BK54" s="1">
        <v>29</v>
      </c>
    </row>
    <row r="55" spans="1:63" x14ac:dyDescent="0.25">
      <c r="A55" t="str">
        <f t="shared" si="0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3.7272727272727271</v>
      </c>
      <c r="I55" s="1">
        <v>11</v>
      </c>
      <c r="J55" s="1">
        <v>4.7272727272727275</v>
      </c>
      <c r="K55" s="1">
        <v>11</v>
      </c>
      <c r="L55" s="1">
        <v>3.9090909090909092</v>
      </c>
      <c r="M55" s="1">
        <v>11</v>
      </c>
      <c r="N55" s="1">
        <v>4.9090909090909092</v>
      </c>
      <c r="O55" s="1">
        <v>11</v>
      </c>
      <c r="P55" s="1">
        <v>4.1818181818181817</v>
      </c>
      <c r="Q55" s="1">
        <v>11</v>
      </c>
      <c r="R55" s="1">
        <v>4.9090909090909092</v>
      </c>
      <c r="S55" s="1">
        <v>11</v>
      </c>
      <c r="T55" s="1">
        <v>3.2727272727272729</v>
      </c>
      <c r="U55" s="1">
        <v>11</v>
      </c>
      <c r="V55" s="1">
        <v>3.8181818181818183</v>
      </c>
      <c r="W55" s="1">
        <v>11</v>
      </c>
      <c r="X55" s="1">
        <v>3.0909090909090908</v>
      </c>
      <c r="Y55" s="1">
        <v>11</v>
      </c>
      <c r="Z55" s="1">
        <v>4.8181818181818183</v>
      </c>
      <c r="AA55" s="1">
        <v>11</v>
      </c>
      <c r="AB55" s="1">
        <v>3.8181818181818183</v>
      </c>
      <c r="AC55" s="1">
        <v>11</v>
      </c>
      <c r="AD55" s="1">
        <v>3.0909090909090908</v>
      </c>
      <c r="AE55" s="1">
        <v>11</v>
      </c>
      <c r="AF55" s="1">
        <v>5.1111111111111107</v>
      </c>
      <c r="AG55" s="1">
        <v>9</v>
      </c>
      <c r="AH55" s="1">
        <v>5.4444444444444446</v>
      </c>
      <c r="AI55" s="1">
        <v>9</v>
      </c>
      <c r="AJ55" s="1">
        <v>4</v>
      </c>
      <c r="AK55" s="1">
        <v>10</v>
      </c>
      <c r="AL55" s="1">
        <v>4.8</v>
      </c>
      <c r="AM55" s="1">
        <v>10</v>
      </c>
      <c r="AN55" s="1">
        <v>4</v>
      </c>
      <c r="AO55" s="1">
        <v>10</v>
      </c>
      <c r="AP55" s="1">
        <v>4.5</v>
      </c>
      <c r="AQ55" s="1">
        <v>10</v>
      </c>
      <c r="AR55" s="1">
        <v>4.2727272727272725</v>
      </c>
      <c r="AS55" s="1">
        <v>11</v>
      </c>
      <c r="AT55" s="1">
        <v>4.8181818181818183</v>
      </c>
      <c r="AU55" s="1">
        <v>11</v>
      </c>
      <c r="AV55" s="1">
        <v>3.7272727272727271</v>
      </c>
      <c r="AW55" s="1">
        <v>11</v>
      </c>
      <c r="AX55" s="1">
        <v>4.4545454545454541</v>
      </c>
      <c r="AY55" s="1">
        <v>11</v>
      </c>
      <c r="AZ55" s="1">
        <v>3.9090909090909092</v>
      </c>
      <c r="BA55" s="1">
        <v>11</v>
      </c>
      <c r="BB55" s="1">
        <v>4.5454545454545459</v>
      </c>
      <c r="BC55" s="1">
        <v>11</v>
      </c>
      <c r="BD55" s="1">
        <v>4.1818181818181817</v>
      </c>
      <c r="BE55" s="1">
        <v>11</v>
      </c>
      <c r="BF55" s="1">
        <v>4.6363636363636367</v>
      </c>
      <c r="BG55" s="1">
        <v>11</v>
      </c>
      <c r="BH55" s="1">
        <v>4.4545454545454541</v>
      </c>
      <c r="BI55" s="1">
        <v>11</v>
      </c>
      <c r="BJ55" s="1">
        <v>4.7272727272727275</v>
      </c>
      <c r="BK55" s="1">
        <v>11</v>
      </c>
    </row>
    <row r="56" spans="1:63" x14ac:dyDescent="0.25">
      <c r="A56" t="str">
        <f t="shared" si="0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101</v>
      </c>
      <c r="H56" s="1">
        <v>4.223529411764706</v>
      </c>
      <c r="I56" s="1">
        <v>85</v>
      </c>
      <c r="J56" s="1">
        <v>4.7349397590361448</v>
      </c>
      <c r="K56" s="1">
        <v>83</v>
      </c>
      <c r="L56" s="1">
        <v>3.9642857142857144</v>
      </c>
      <c r="M56" s="1">
        <v>84</v>
      </c>
      <c r="N56" s="1">
        <v>4.4698795180722888</v>
      </c>
      <c r="O56" s="1">
        <v>83</v>
      </c>
      <c r="P56" s="1">
        <v>3.9529411764705884</v>
      </c>
      <c r="Q56" s="1">
        <v>85</v>
      </c>
      <c r="R56" s="1">
        <v>4.5731707317073171</v>
      </c>
      <c r="S56" s="1">
        <v>82</v>
      </c>
      <c r="T56" s="1">
        <v>2.8333333333333335</v>
      </c>
      <c r="U56" s="1">
        <v>84</v>
      </c>
      <c r="V56" s="1">
        <v>3.2804878048780486</v>
      </c>
      <c r="W56" s="1">
        <v>82</v>
      </c>
      <c r="X56" s="1">
        <v>3.6506024096385543</v>
      </c>
      <c r="Y56" s="1">
        <v>83</v>
      </c>
      <c r="Z56" s="1">
        <v>4.8414634146341466</v>
      </c>
      <c r="AA56" s="1">
        <v>82</v>
      </c>
      <c r="AB56" s="1">
        <v>3.3571428571428572</v>
      </c>
      <c r="AC56" s="1">
        <v>84</v>
      </c>
      <c r="AD56" s="1">
        <v>3.2891566265060241</v>
      </c>
      <c r="AE56" s="1">
        <v>83</v>
      </c>
      <c r="AF56" s="1">
        <v>4.9176470588235297</v>
      </c>
      <c r="AG56" s="1">
        <v>85</v>
      </c>
      <c r="AH56" s="1">
        <v>5.0714285714285712</v>
      </c>
      <c r="AI56" s="1">
        <v>84</v>
      </c>
      <c r="AJ56" s="1">
        <v>3.6705882352941175</v>
      </c>
      <c r="AK56" s="1">
        <v>85</v>
      </c>
      <c r="AL56" s="1">
        <v>4.416666666666667</v>
      </c>
      <c r="AM56" s="1">
        <v>84</v>
      </c>
      <c r="AN56" s="1">
        <v>4.2023809523809526</v>
      </c>
      <c r="AO56" s="1">
        <v>84</v>
      </c>
      <c r="AP56" s="1">
        <v>4.8072289156626509</v>
      </c>
      <c r="AQ56" s="1">
        <v>83</v>
      </c>
      <c r="AR56" s="1">
        <v>4.6117647058823525</v>
      </c>
      <c r="AS56" s="1">
        <v>85</v>
      </c>
      <c r="AT56" s="1">
        <v>5.0119047619047619</v>
      </c>
      <c r="AU56" s="1">
        <v>84</v>
      </c>
      <c r="AV56" s="1">
        <v>3.5058823529411764</v>
      </c>
      <c r="AW56" s="1">
        <v>85</v>
      </c>
      <c r="AX56" s="1">
        <v>4.0487804878048781</v>
      </c>
      <c r="AY56" s="1">
        <v>82</v>
      </c>
      <c r="AZ56" s="1">
        <v>3.6707317073170733</v>
      </c>
      <c r="BA56" s="1">
        <v>82</v>
      </c>
      <c r="BB56" s="1">
        <v>4.2784810126582276</v>
      </c>
      <c r="BC56" s="1">
        <v>79</v>
      </c>
      <c r="BD56" s="1">
        <v>3.7142857142857144</v>
      </c>
      <c r="BE56" s="1">
        <v>84</v>
      </c>
      <c r="BF56" s="1">
        <v>4.3095238095238093</v>
      </c>
      <c r="BG56" s="1">
        <v>84</v>
      </c>
      <c r="BH56" s="1">
        <v>4.0705882352941174</v>
      </c>
      <c r="BI56" s="1">
        <v>85</v>
      </c>
      <c r="BJ56" s="1">
        <v>4.5595238095238093</v>
      </c>
      <c r="BK56" s="1">
        <v>84</v>
      </c>
    </row>
    <row r="57" spans="1:63" x14ac:dyDescent="0.25">
      <c r="A57" t="str">
        <f t="shared" si="0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16</v>
      </c>
      <c r="H57" s="1">
        <v>4.2307692307692308</v>
      </c>
      <c r="I57" s="1">
        <v>13</v>
      </c>
      <c r="J57" s="1">
        <v>5.083333333333333</v>
      </c>
      <c r="K57" s="1">
        <v>12</v>
      </c>
      <c r="L57" s="1">
        <v>4.0769230769230766</v>
      </c>
      <c r="M57" s="1">
        <v>13</v>
      </c>
      <c r="N57" s="1">
        <v>5</v>
      </c>
      <c r="O57" s="1">
        <v>11</v>
      </c>
      <c r="P57" s="1">
        <v>4.5384615384615383</v>
      </c>
      <c r="Q57" s="1">
        <v>13</v>
      </c>
      <c r="R57" s="1">
        <v>5.166666666666667</v>
      </c>
      <c r="S57" s="1">
        <v>12</v>
      </c>
      <c r="T57" s="1">
        <v>3.2307692307692308</v>
      </c>
      <c r="U57" s="1">
        <v>13</v>
      </c>
      <c r="V57" s="1">
        <v>3.8333333333333335</v>
      </c>
      <c r="W57" s="1">
        <v>12</v>
      </c>
      <c r="X57" s="1">
        <v>3.5384615384615383</v>
      </c>
      <c r="Y57" s="1">
        <v>13</v>
      </c>
      <c r="Z57" s="1">
        <v>5</v>
      </c>
      <c r="AA57" s="1">
        <v>12</v>
      </c>
      <c r="AB57" s="1">
        <v>3.1538461538461537</v>
      </c>
      <c r="AC57" s="1">
        <v>13</v>
      </c>
      <c r="AD57" s="1">
        <v>3.4166666666666665</v>
      </c>
      <c r="AE57" s="1">
        <v>12</v>
      </c>
      <c r="AF57" s="1">
        <v>5.1538461538461542</v>
      </c>
      <c r="AG57" s="1">
        <v>13</v>
      </c>
      <c r="AH57" s="1">
        <v>5.083333333333333</v>
      </c>
      <c r="AI57" s="1">
        <v>12</v>
      </c>
      <c r="AJ57" s="1">
        <v>3.9230769230769229</v>
      </c>
      <c r="AK57" s="1">
        <v>13</v>
      </c>
      <c r="AL57" s="1">
        <v>4.833333333333333</v>
      </c>
      <c r="AM57" s="1">
        <v>12</v>
      </c>
      <c r="AN57" s="1">
        <v>4.615384615384615</v>
      </c>
      <c r="AO57" s="1">
        <v>13</v>
      </c>
      <c r="AP57" s="1">
        <v>5.083333333333333</v>
      </c>
      <c r="AQ57" s="1">
        <v>12</v>
      </c>
      <c r="AR57" s="1">
        <v>4.615384615384615</v>
      </c>
      <c r="AS57" s="1">
        <v>13</v>
      </c>
      <c r="AT57" s="1">
        <v>5.166666666666667</v>
      </c>
      <c r="AU57" s="1">
        <v>12</v>
      </c>
      <c r="AV57" s="1">
        <v>3.6153846153846154</v>
      </c>
      <c r="AW57" s="1">
        <v>13</v>
      </c>
      <c r="AX57" s="1">
        <v>5.25</v>
      </c>
      <c r="AY57" s="1">
        <v>12</v>
      </c>
      <c r="AZ57" s="1">
        <v>3.9230769230769229</v>
      </c>
      <c r="BA57" s="1">
        <v>13</v>
      </c>
      <c r="BB57" s="1">
        <v>5.25</v>
      </c>
      <c r="BC57" s="1">
        <v>12</v>
      </c>
      <c r="BD57" s="1">
        <v>3.5454545454545454</v>
      </c>
      <c r="BE57" s="1">
        <v>11</v>
      </c>
      <c r="BF57" s="1">
        <v>5.083333333333333</v>
      </c>
      <c r="BG57" s="1">
        <v>12</v>
      </c>
      <c r="BH57" s="1">
        <v>4.3076923076923075</v>
      </c>
      <c r="BI57" s="1">
        <v>13</v>
      </c>
      <c r="BJ57" s="1">
        <v>4.75</v>
      </c>
      <c r="BK57" s="1">
        <v>12</v>
      </c>
    </row>
    <row r="58" spans="1:63" x14ac:dyDescent="0.25">
      <c r="A58" t="str">
        <f t="shared" si="0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85</v>
      </c>
      <c r="H58" s="1">
        <v>4.3</v>
      </c>
      <c r="I58" s="1">
        <v>70</v>
      </c>
      <c r="J58" s="1">
        <v>4.8571428571428568</v>
      </c>
      <c r="K58" s="1">
        <v>70</v>
      </c>
      <c r="L58" s="1">
        <v>4.2318840579710146</v>
      </c>
      <c r="M58" s="1">
        <v>69</v>
      </c>
      <c r="N58" s="1">
        <v>4.7428571428571429</v>
      </c>
      <c r="O58" s="1">
        <v>70</v>
      </c>
      <c r="P58" s="1">
        <v>4.0579710144927539</v>
      </c>
      <c r="Q58" s="1">
        <v>69</v>
      </c>
      <c r="R58" s="1">
        <v>4.7</v>
      </c>
      <c r="S58" s="1">
        <v>70</v>
      </c>
      <c r="T58" s="1">
        <v>2.8840579710144927</v>
      </c>
      <c r="U58" s="1">
        <v>69</v>
      </c>
      <c r="V58" s="1">
        <v>2.9565217391304346</v>
      </c>
      <c r="W58" s="1">
        <v>69</v>
      </c>
      <c r="X58" s="1">
        <v>3.8985507246376812</v>
      </c>
      <c r="Y58" s="1">
        <v>69</v>
      </c>
      <c r="Z58" s="1">
        <v>5.3285714285714283</v>
      </c>
      <c r="AA58" s="1">
        <v>70</v>
      </c>
      <c r="AB58" s="1">
        <v>3.75</v>
      </c>
      <c r="AC58" s="1">
        <v>68</v>
      </c>
      <c r="AD58" s="1">
        <v>3.7058823529411766</v>
      </c>
      <c r="AE58" s="1">
        <v>68</v>
      </c>
      <c r="AF58" s="1">
        <v>4.7794117647058822</v>
      </c>
      <c r="AG58" s="1">
        <v>68</v>
      </c>
      <c r="AH58" s="1">
        <v>5.044776119402985</v>
      </c>
      <c r="AI58" s="1">
        <v>67</v>
      </c>
      <c r="AJ58" s="1">
        <v>3.7536231884057969</v>
      </c>
      <c r="AK58" s="1">
        <v>69</v>
      </c>
      <c r="AL58" s="1">
        <v>4.5942028985507246</v>
      </c>
      <c r="AM58" s="1">
        <v>69</v>
      </c>
      <c r="AN58" s="1">
        <v>4.0869565217391308</v>
      </c>
      <c r="AO58" s="1">
        <v>69</v>
      </c>
      <c r="AP58" s="1">
        <v>4.5072463768115938</v>
      </c>
      <c r="AQ58" s="1">
        <v>69</v>
      </c>
      <c r="AR58" s="1">
        <v>4.3283582089552235</v>
      </c>
      <c r="AS58" s="1">
        <v>67</v>
      </c>
      <c r="AT58" s="1">
        <v>4.8358208955223878</v>
      </c>
      <c r="AU58" s="1">
        <v>67</v>
      </c>
      <c r="AV58" s="1">
        <v>3.4545454545454546</v>
      </c>
      <c r="AW58" s="1">
        <v>66</v>
      </c>
      <c r="AX58" s="1">
        <v>4.4545454545454541</v>
      </c>
      <c r="AY58" s="1">
        <v>66</v>
      </c>
      <c r="AZ58" s="1">
        <v>3.5384615384615383</v>
      </c>
      <c r="BA58" s="1">
        <v>65</v>
      </c>
      <c r="BB58" s="1">
        <v>4.2769230769230768</v>
      </c>
      <c r="BC58" s="1">
        <v>65</v>
      </c>
      <c r="BD58" s="1">
        <v>3.7761194029850746</v>
      </c>
      <c r="BE58" s="1">
        <v>67</v>
      </c>
      <c r="BF58" s="1">
        <v>4.3636363636363633</v>
      </c>
      <c r="BG58" s="1">
        <v>66</v>
      </c>
      <c r="BH58" s="1">
        <v>3.9411764705882355</v>
      </c>
      <c r="BI58" s="1">
        <v>68</v>
      </c>
      <c r="BJ58" s="1">
        <v>4.5588235294117645</v>
      </c>
      <c r="BK58" s="1">
        <v>68</v>
      </c>
    </row>
    <row r="59" spans="1:63" x14ac:dyDescent="0.25">
      <c r="A59" t="str">
        <f t="shared" si="0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698</v>
      </c>
      <c r="H59" s="1">
        <v>3.8258426966292136</v>
      </c>
      <c r="I59" s="1">
        <v>534</v>
      </c>
      <c r="J59" s="1">
        <v>4.6115384615384611</v>
      </c>
      <c r="K59" s="1">
        <v>520</v>
      </c>
      <c r="L59" s="1">
        <v>3.7048872180451129</v>
      </c>
      <c r="M59" s="1">
        <v>532</v>
      </c>
      <c r="N59" s="1">
        <v>4.5414258188824661</v>
      </c>
      <c r="O59" s="1">
        <v>519</v>
      </c>
      <c r="P59" s="1">
        <v>3.8190476190476192</v>
      </c>
      <c r="Q59" s="1">
        <v>525</v>
      </c>
      <c r="R59" s="1">
        <v>4.5581854043392509</v>
      </c>
      <c r="S59" s="1">
        <v>507</v>
      </c>
      <c r="T59" s="1">
        <v>3.003780718336484</v>
      </c>
      <c r="U59" s="1">
        <v>529</v>
      </c>
      <c r="V59" s="1">
        <v>3.3444227005870841</v>
      </c>
      <c r="W59" s="1">
        <v>511</v>
      </c>
      <c r="X59" s="1">
        <v>3.3844696969696968</v>
      </c>
      <c r="Y59" s="1">
        <v>528</v>
      </c>
      <c r="Z59" s="1">
        <v>4.58984375</v>
      </c>
      <c r="AA59" s="1">
        <v>512</v>
      </c>
      <c r="AB59" s="1">
        <v>3.849340866290019</v>
      </c>
      <c r="AC59" s="1">
        <v>531</v>
      </c>
      <c r="AD59" s="1">
        <v>4.3152804642166345</v>
      </c>
      <c r="AE59" s="1">
        <v>517</v>
      </c>
      <c r="AF59" s="1">
        <v>4.6165413533834583</v>
      </c>
      <c r="AG59" s="1">
        <v>532</v>
      </c>
      <c r="AH59" s="1">
        <v>5.0311284046692606</v>
      </c>
      <c r="AI59" s="1">
        <v>514</v>
      </c>
      <c r="AJ59" s="1">
        <v>3.5396226415094341</v>
      </c>
      <c r="AK59" s="1">
        <v>530</v>
      </c>
      <c r="AL59" s="1">
        <v>4.5387596899224807</v>
      </c>
      <c r="AM59" s="1">
        <v>516</v>
      </c>
      <c r="AN59" s="1">
        <v>3.9169811320754717</v>
      </c>
      <c r="AO59" s="1">
        <v>530</v>
      </c>
      <c r="AP59" s="1">
        <v>4.6100386100386102</v>
      </c>
      <c r="AQ59" s="1">
        <v>518</v>
      </c>
      <c r="AR59" s="1">
        <v>4.3697318007662833</v>
      </c>
      <c r="AS59" s="1">
        <v>522</v>
      </c>
      <c r="AT59" s="1">
        <v>4.8838582677165352</v>
      </c>
      <c r="AU59" s="1">
        <v>508</v>
      </c>
      <c r="AV59" s="1">
        <v>3.2504816955684008</v>
      </c>
      <c r="AW59" s="1">
        <v>519</v>
      </c>
      <c r="AX59" s="1">
        <v>4</v>
      </c>
      <c r="AY59" s="1">
        <v>506</v>
      </c>
      <c r="AZ59" s="1">
        <v>3.5454545454545454</v>
      </c>
      <c r="BA59" s="1">
        <v>517</v>
      </c>
      <c r="BB59" s="1">
        <v>4.2151394422310755</v>
      </c>
      <c r="BC59" s="1">
        <v>502</v>
      </c>
      <c r="BD59" s="1">
        <v>3.611969111969112</v>
      </c>
      <c r="BE59" s="1">
        <v>518</v>
      </c>
      <c r="BF59" s="1">
        <v>4.5881188118811878</v>
      </c>
      <c r="BG59" s="1">
        <v>505</v>
      </c>
      <c r="BH59" s="1">
        <v>4.0651340996168583</v>
      </c>
      <c r="BI59" s="1">
        <v>522</v>
      </c>
      <c r="BJ59" s="1">
        <v>4.7347740667976428</v>
      </c>
      <c r="BK59" s="1">
        <v>509</v>
      </c>
    </row>
    <row r="60" spans="1:63" x14ac:dyDescent="0.25">
      <c r="A60" t="str">
        <f t="shared" si="0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123</v>
      </c>
      <c r="H60" s="1">
        <v>4.1775700934579438</v>
      </c>
      <c r="I60" s="1">
        <v>107</v>
      </c>
      <c r="J60" s="1">
        <v>4.962616822429907</v>
      </c>
      <c r="K60" s="1">
        <v>107</v>
      </c>
      <c r="L60" s="1">
        <v>4.037383177570093</v>
      </c>
      <c r="M60" s="1">
        <v>107</v>
      </c>
      <c r="N60" s="1">
        <v>4.8504672897196262</v>
      </c>
      <c r="O60" s="1">
        <v>107</v>
      </c>
      <c r="P60" s="1">
        <v>4.2264150943396226</v>
      </c>
      <c r="Q60" s="1">
        <v>106</v>
      </c>
      <c r="R60" s="1">
        <v>5.0094339622641506</v>
      </c>
      <c r="S60" s="1">
        <v>106</v>
      </c>
      <c r="T60" s="1">
        <v>2.9626168224299065</v>
      </c>
      <c r="U60" s="1">
        <v>107</v>
      </c>
      <c r="V60" s="1">
        <v>3.8785046728971961</v>
      </c>
      <c r="W60" s="1">
        <v>107</v>
      </c>
      <c r="X60" s="1">
        <v>3.638095238095238</v>
      </c>
      <c r="Y60" s="1">
        <v>105</v>
      </c>
      <c r="Z60" s="1">
        <v>4.865384615384615</v>
      </c>
      <c r="AA60" s="1">
        <v>104</v>
      </c>
      <c r="AB60" s="1">
        <v>3.0952380952380953</v>
      </c>
      <c r="AC60" s="1">
        <v>105</v>
      </c>
      <c r="AD60" s="1">
        <v>3.1714285714285713</v>
      </c>
      <c r="AE60" s="1">
        <v>105</v>
      </c>
      <c r="AF60" s="1">
        <v>5.1698113207547172</v>
      </c>
      <c r="AG60" s="1">
        <v>106</v>
      </c>
      <c r="AH60" s="1">
        <v>5.371428571428571</v>
      </c>
      <c r="AI60" s="1">
        <v>105</v>
      </c>
      <c r="AJ60" s="1">
        <v>3.9158878504672896</v>
      </c>
      <c r="AK60" s="1">
        <v>107</v>
      </c>
      <c r="AL60" s="1">
        <v>4.9519230769230766</v>
      </c>
      <c r="AM60" s="1">
        <v>104</v>
      </c>
      <c r="AN60" s="1">
        <v>4.1523809523809527</v>
      </c>
      <c r="AO60" s="1">
        <v>105</v>
      </c>
      <c r="AP60" s="1">
        <v>4.5047619047619047</v>
      </c>
      <c r="AQ60" s="1">
        <v>105</v>
      </c>
      <c r="AR60" s="1">
        <v>4.4757281553398061</v>
      </c>
      <c r="AS60" s="1">
        <v>103</v>
      </c>
      <c r="AT60" s="1">
        <v>4.9029126213592233</v>
      </c>
      <c r="AU60" s="1">
        <v>103</v>
      </c>
      <c r="AV60" s="1">
        <v>3.378640776699029</v>
      </c>
      <c r="AW60" s="1">
        <v>103</v>
      </c>
      <c r="AX60" s="1">
        <v>4.5769230769230766</v>
      </c>
      <c r="AY60" s="1">
        <v>104</v>
      </c>
      <c r="AZ60" s="1">
        <v>3.650485436893204</v>
      </c>
      <c r="BA60" s="1">
        <v>103</v>
      </c>
      <c r="BB60" s="1">
        <v>4.6237623762376234</v>
      </c>
      <c r="BC60" s="1">
        <v>101</v>
      </c>
      <c r="BD60" s="1">
        <v>3.941747572815534</v>
      </c>
      <c r="BE60" s="1">
        <v>103</v>
      </c>
      <c r="BF60" s="1">
        <v>4.4466019417475726</v>
      </c>
      <c r="BG60" s="1">
        <v>103</v>
      </c>
      <c r="BH60" s="1">
        <v>4.0970873786407767</v>
      </c>
      <c r="BI60" s="1">
        <v>103</v>
      </c>
      <c r="BJ60" s="1">
        <v>4.7115384615384617</v>
      </c>
      <c r="BK60" s="1">
        <v>104</v>
      </c>
    </row>
    <row r="61" spans="1:63" x14ac:dyDescent="0.25">
      <c r="A61" s="22" t="str">
        <f t="shared" si="0"/>
        <v>2010SERU other_ALL_</v>
      </c>
      <c r="B61" s="22"/>
      <c r="C61" s="23" t="s">
        <v>480</v>
      </c>
      <c r="D61" s="22" t="s">
        <v>476</v>
      </c>
      <c r="E61" s="23">
        <v>2010</v>
      </c>
      <c r="F61" s="23">
        <v>0</v>
      </c>
      <c r="G61" s="23">
        <v>41590</v>
      </c>
      <c r="H61" s="23">
        <v>3.9808025404157044</v>
      </c>
      <c r="I61" s="23">
        <v>34640</v>
      </c>
      <c r="J61" s="23">
        <v>4.7238968211998351</v>
      </c>
      <c r="K61" s="23">
        <v>34038</v>
      </c>
      <c r="L61" s="23">
        <v>3.8936656823577094</v>
      </c>
      <c r="M61" s="23">
        <v>34542</v>
      </c>
      <c r="N61" s="23">
        <v>4.6054948614505724</v>
      </c>
      <c r="O61" s="23">
        <v>33959</v>
      </c>
      <c r="P61" s="23">
        <v>3.9867565191913275</v>
      </c>
      <c r="Q61" s="23">
        <v>34130</v>
      </c>
      <c r="R61" s="23">
        <v>4.7178185293590582</v>
      </c>
      <c r="S61" s="23">
        <v>33482</v>
      </c>
      <c r="T61" s="23">
        <v>3.4394819375072601</v>
      </c>
      <c r="U61" s="23">
        <v>34436</v>
      </c>
      <c r="V61" s="23">
        <v>3.6487427694487073</v>
      </c>
      <c r="W61" s="23">
        <v>33884</v>
      </c>
      <c r="X61" s="23">
        <v>3.5521574830828722</v>
      </c>
      <c r="Y61" s="23">
        <v>34137</v>
      </c>
      <c r="Z61" s="23">
        <v>4.7220300572519083</v>
      </c>
      <c r="AA61" s="23">
        <v>33536</v>
      </c>
      <c r="AB61" s="23">
        <v>3.7104135699921308</v>
      </c>
      <c r="AC61" s="23">
        <v>34311</v>
      </c>
      <c r="AD61" s="23">
        <v>3.9663504298843759</v>
      </c>
      <c r="AE61" s="23">
        <v>33730</v>
      </c>
      <c r="AF61" s="23">
        <v>4.8615420370693165</v>
      </c>
      <c r="AG61" s="23">
        <v>34422</v>
      </c>
      <c r="AH61" s="23">
        <v>5.1505745764719819</v>
      </c>
      <c r="AI61" s="23">
        <v>33764</v>
      </c>
      <c r="AJ61" s="23">
        <v>3.7507918519164267</v>
      </c>
      <c r="AK61" s="23">
        <v>34413</v>
      </c>
      <c r="AL61" s="23">
        <v>4.6098978929351357</v>
      </c>
      <c r="AM61" s="23">
        <v>33886</v>
      </c>
      <c r="AN61" s="23">
        <v>4.1757927594153852</v>
      </c>
      <c r="AO61" s="23">
        <v>34279</v>
      </c>
      <c r="AP61" s="23">
        <v>4.5904060132575761</v>
      </c>
      <c r="AQ61" s="23">
        <v>33792</v>
      </c>
      <c r="AR61" s="23">
        <v>4.5772827202110511</v>
      </c>
      <c r="AS61" s="23">
        <v>34115</v>
      </c>
      <c r="AT61" s="23">
        <v>5.0062960642138874</v>
      </c>
      <c r="AU61" s="23">
        <v>33513</v>
      </c>
      <c r="AV61" s="23">
        <v>3.495874320951402</v>
      </c>
      <c r="AW61" s="23">
        <v>34055</v>
      </c>
      <c r="AX61" s="23">
        <v>4.3771077876422568</v>
      </c>
      <c r="AY61" s="23">
        <v>33566</v>
      </c>
      <c r="AZ61" s="23">
        <v>3.6149145704793546</v>
      </c>
      <c r="BA61" s="23">
        <v>33712</v>
      </c>
      <c r="BB61" s="23">
        <v>4.3978715065271787</v>
      </c>
      <c r="BC61" s="23">
        <v>33169</v>
      </c>
      <c r="BD61" s="23">
        <v>3.9358038500029435</v>
      </c>
      <c r="BE61" s="23">
        <v>33974</v>
      </c>
      <c r="BF61" s="23">
        <v>4.4993419084654498</v>
      </c>
      <c r="BG61" s="23">
        <v>33430</v>
      </c>
      <c r="BH61" s="23">
        <v>4.1093222081852101</v>
      </c>
      <c r="BI61" s="23">
        <v>34037</v>
      </c>
      <c r="BJ61" s="23">
        <v>4.7140433889831268</v>
      </c>
      <c r="BK61" s="23">
        <v>33603</v>
      </c>
    </row>
    <row r="62" spans="1:63" x14ac:dyDescent="0.25">
      <c r="A62" s="22" t="str">
        <f t="shared" si="0"/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1531</v>
      </c>
      <c r="H62" s="23">
        <v>3.9669811320754715</v>
      </c>
      <c r="I62" s="23">
        <v>1272</v>
      </c>
      <c r="J62" s="23">
        <v>4.7357886309047235</v>
      </c>
      <c r="K62" s="23">
        <v>1249</v>
      </c>
      <c r="L62" s="23">
        <v>3.8708661417322836</v>
      </c>
      <c r="M62" s="23">
        <v>1270</v>
      </c>
      <c r="N62" s="23">
        <v>4.5540432345876702</v>
      </c>
      <c r="O62" s="23">
        <v>1249</v>
      </c>
      <c r="P62" s="23">
        <v>3.945816733067729</v>
      </c>
      <c r="Q62" s="23">
        <v>1255</v>
      </c>
      <c r="R62" s="23">
        <v>4.6434359805510539</v>
      </c>
      <c r="S62" s="23">
        <v>1234</v>
      </c>
      <c r="T62" s="23">
        <v>3.3351778656126481</v>
      </c>
      <c r="U62" s="23">
        <v>1265</v>
      </c>
      <c r="V62" s="23">
        <v>3.5650080256821828</v>
      </c>
      <c r="W62" s="23">
        <v>1246</v>
      </c>
      <c r="X62" s="23">
        <v>3.5605453087409784</v>
      </c>
      <c r="Y62" s="23">
        <v>1247</v>
      </c>
      <c r="Z62" s="23">
        <v>4.7965686274509807</v>
      </c>
      <c r="AA62" s="23">
        <v>1224</v>
      </c>
      <c r="AB62" s="23">
        <v>3.4936305732484074</v>
      </c>
      <c r="AC62" s="23">
        <v>1256</v>
      </c>
      <c r="AD62" s="23">
        <v>3.4588709677419356</v>
      </c>
      <c r="AE62" s="23">
        <v>1240</v>
      </c>
      <c r="AF62" s="23">
        <v>4.8666140489344913</v>
      </c>
      <c r="AG62" s="23">
        <v>1267</v>
      </c>
      <c r="AH62" s="23">
        <v>5.1618357487922708</v>
      </c>
      <c r="AI62" s="23">
        <v>1242</v>
      </c>
      <c r="AJ62" s="23">
        <v>3.7582938388625591</v>
      </c>
      <c r="AK62" s="23">
        <v>1266</v>
      </c>
      <c r="AL62" s="23">
        <v>4.5437048917401768</v>
      </c>
      <c r="AM62" s="23">
        <v>1247</v>
      </c>
      <c r="AN62" s="23">
        <v>4.121525019857029</v>
      </c>
      <c r="AO62" s="23">
        <v>1259</v>
      </c>
      <c r="AP62" s="23">
        <v>4.7269076305220885</v>
      </c>
      <c r="AQ62" s="23">
        <v>1245</v>
      </c>
      <c r="AR62" s="23">
        <v>4.5310015898251192</v>
      </c>
      <c r="AS62" s="23">
        <v>1258</v>
      </c>
      <c r="AT62" s="23">
        <v>5.020193861066236</v>
      </c>
      <c r="AU62" s="23">
        <v>1238</v>
      </c>
      <c r="AV62" s="23">
        <v>3.5375399361022364</v>
      </c>
      <c r="AW62" s="23">
        <v>1252</v>
      </c>
      <c r="AX62" s="23">
        <v>4.4128142741281424</v>
      </c>
      <c r="AY62" s="23">
        <v>1233</v>
      </c>
      <c r="AZ62" s="23">
        <v>3.6808000000000001</v>
      </c>
      <c r="BA62" s="23">
        <v>1250</v>
      </c>
      <c r="BB62" s="23">
        <v>4.4071661237785014</v>
      </c>
      <c r="BC62" s="23">
        <v>1228</v>
      </c>
      <c r="BD62" s="23">
        <v>3.9179936305732483</v>
      </c>
      <c r="BE62" s="23">
        <v>1256</v>
      </c>
      <c r="BF62" s="23">
        <v>4.5751421608448419</v>
      </c>
      <c r="BG62" s="23">
        <v>1231</v>
      </c>
      <c r="BH62" s="23">
        <v>4.0614525139664801</v>
      </c>
      <c r="BI62" s="23">
        <v>1253</v>
      </c>
      <c r="BJ62" s="23">
        <v>4.6475806451612902</v>
      </c>
      <c r="BK62" s="23">
        <v>1240</v>
      </c>
    </row>
    <row r="63" spans="1:63" x14ac:dyDescent="0.25">
      <c r="A63" s="22" t="str">
        <f t="shared" si="0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3913</v>
      </c>
      <c r="H63" s="23">
        <v>4.1226900939109363</v>
      </c>
      <c r="I63" s="23">
        <v>3301</v>
      </c>
      <c r="J63" s="23">
        <v>4.9340523882896763</v>
      </c>
      <c r="K63" s="23">
        <v>3245</v>
      </c>
      <c r="L63" s="23">
        <v>4.1053593179049939</v>
      </c>
      <c r="M63" s="23">
        <v>3284</v>
      </c>
      <c r="N63" s="23">
        <v>4.890982087708462</v>
      </c>
      <c r="O63" s="23">
        <v>3238</v>
      </c>
      <c r="P63" s="23">
        <v>4.1903295349553433</v>
      </c>
      <c r="Q63" s="23">
        <v>3247</v>
      </c>
      <c r="R63" s="23">
        <v>4.9437283872995916</v>
      </c>
      <c r="S63" s="23">
        <v>3181</v>
      </c>
      <c r="T63" s="23">
        <v>3.46603716113311</v>
      </c>
      <c r="U63" s="23">
        <v>3283</v>
      </c>
      <c r="V63" s="23">
        <v>3.9829563061667184</v>
      </c>
      <c r="W63" s="23">
        <v>3227</v>
      </c>
      <c r="X63" s="23">
        <v>3.7068434032059185</v>
      </c>
      <c r="Y63" s="23">
        <v>3244</v>
      </c>
      <c r="Z63" s="23">
        <v>4.833333333333333</v>
      </c>
      <c r="AA63" s="23">
        <v>3198</v>
      </c>
      <c r="AB63" s="23">
        <v>3.4072716162542012</v>
      </c>
      <c r="AC63" s="23">
        <v>3273</v>
      </c>
      <c r="AD63" s="23">
        <v>3.4207412021177204</v>
      </c>
      <c r="AE63" s="23">
        <v>3211</v>
      </c>
      <c r="AF63" s="23">
        <v>5.0810975609756097</v>
      </c>
      <c r="AG63" s="23">
        <v>3280</v>
      </c>
      <c r="AH63" s="23">
        <v>5.3743796526054588</v>
      </c>
      <c r="AI63" s="23">
        <v>3224</v>
      </c>
      <c r="AJ63" s="23">
        <v>3.8702290076335877</v>
      </c>
      <c r="AK63" s="23">
        <v>3275</v>
      </c>
      <c r="AL63" s="23">
        <v>4.6987616099071206</v>
      </c>
      <c r="AM63" s="23">
        <v>3230</v>
      </c>
      <c r="AN63" s="23">
        <v>4.2606562404170498</v>
      </c>
      <c r="AO63" s="23">
        <v>3261</v>
      </c>
      <c r="AP63" s="23">
        <v>4.6037911746426348</v>
      </c>
      <c r="AQ63" s="23">
        <v>3218</v>
      </c>
      <c r="AR63" s="23">
        <v>4.6391371340523886</v>
      </c>
      <c r="AS63" s="23">
        <v>3245</v>
      </c>
      <c r="AT63" s="23">
        <v>5.0627549419516784</v>
      </c>
      <c r="AU63" s="23">
        <v>3187</v>
      </c>
      <c r="AV63" s="23">
        <v>3.5724861196792101</v>
      </c>
      <c r="AW63" s="23">
        <v>3242</v>
      </c>
      <c r="AX63" s="23">
        <v>4.46641674476726</v>
      </c>
      <c r="AY63" s="23">
        <v>3201</v>
      </c>
      <c r="AZ63" s="23">
        <v>3.7063789868667918</v>
      </c>
      <c r="BA63" s="23">
        <v>3198</v>
      </c>
      <c r="BB63" s="23">
        <v>4.4449730415477324</v>
      </c>
      <c r="BC63" s="23">
        <v>3153</v>
      </c>
      <c r="BD63" s="23">
        <v>4.0730198019801982</v>
      </c>
      <c r="BE63" s="23">
        <v>3232</v>
      </c>
      <c r="BF63" s="23">
        <v>4.6008165829145726</v>
      </c>
      <c r="BG63" s="23">
        <v>3184</v>
      </c>
      <c r="BH63" s="23">
        <v>4.2071097372488406</v>
      </c>
      <c r="BI63" s="23">
        <v>3235</v>
      </c>
      <c r="BJ63" s="23">
        <v>4.78743357299156</v>
      </c>
      <c r="BK63" s="23">
        <v>3199</v>
      </c>
    </row>
    <row r="64" spans="1:63" x14ac:dyDescent="0.25">
      <c r="A64" s="22" t="str">
        <f t="shared" si="0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15371</v>
      </c>
      <c r="H64" s="23">
        <v>3.9510945505356312</v>
      </c>
      <c r="I64" s="23">
        <v>12882</v>
      </c>
      <c r="J64" s="23">
        <v>4.6086302454473476</v>
      </c>
      <c r="K64" s="23">
        <v>12630</v>
      </c>
      <c r="L64" s="23">
        <v>3.8437305538270068</v>
      </c>
      <c r="M64" s="23">
        <v>12856</v>
      </c>
      <c r="N64" s="23">
        <v>4.4441272107224998</v>
      </c>
      <c r="O64" s="23">
        <v>12609</v>
      </c>
      <c r="P64" s="23">
        <v>3.9516547441238896</v>
      </c>
      <c r="Q64" s="23">
        <v>12721</v>
      </c>
      <c r="R64" s="23">
        <v>4.6262252932669128</v>
      </c>
      <c r="S64" s="23">
        <v>12446</v>
      </c>
      <c r="T64" s="23">
        <v>3.4848532167395376</v>
      </c>
      <c r="U64" s="23">
        <v>12808</v>
      </c>
      <c r="V64" s="23">
        <v>3.5589287133433998</v>
      </c>
      <c r="W64" s="23">
        <v>12583</v>
      </c>
      <c r="X64" s="23">
        <v>3.5928049642604667</v>
      </c>
      <c r="Y64" s="23">
        <v>12731</v>
      </c>
      <c r="Z64" s="23">
        <v>4.6849622853474564</v>
      </c>
      <c r="AA64" s="23">
        <v>12462</v>
      </c>
      <c r="AB64" s="23">
        <v>3.9208192733265324</v>
      </c>
      <c r="AC64" s="23">
        <v>12743</v>
      </c>
      <c r="AD64" s="23">
        <v>4.2755754475703327</v>
      </c>
      <c r="AE64" s="23">
        <v>12512</v>
      </c>
      <c r="AF64" s="23">
        <v>4.7920668384477239</v>
      </c>
      <c r="AG64" s="23">
        <v>12807</v>
      </c>
      <c r="AH64" s="23">
        <v>5.0444284916646724</v>
      </c>
      <c r="AI64" s="23">
        <v>12537</v>
      </c>
      <c r="AJ64" s="23">
        <v>3.6763809672630674</v>
      </c>
      <c r="AK64" s="23">
        <v>12799</v>
      </c>
      <c r="AL64" s="23">
        <v>4.3613652637441325</v>
      </c>
      <c r="AM64" s="23">
        <v>12569</v>
      </c>
      <c r="AN64" s="23">
        <v>4.1654241544377308</v>
      </c>
      <c r="AO64" s="23">
        <v>12743</v>
      </c>
      <c r="AP64" s="23">
        <v>4.5428594210987958</v>
      </c>
      <c r="AQ64" s="23">
        <v>12541</v>
      </c>
      <c r="AR64" s="23">
        <v>4.5725214922312487</v>
      </c>
      <c r="AS64" s="23">
        <v>12679</v>
      </c>
      <c r="AT64" s="23">
        <v>4.95977150213211</v>
      </c>
      <c r="AU64" s="23">
        <v>12429</v>
      </c>
      <c r="AV64" s="23">
        <v>3.4910657811511703</v>
      </c>
      <c r="AW64" s="23">
        <v>12648</v>
      </c>
      <c r="AX64" s="23">
        <v>4.3073707901294105</v>
      </c>
      <c r="AY64" s="23">
        <v>12441</v>
      </c>
      <c r="AZ64" s="23">
        <v>3.5751498202157412</v>
      </c>
      <c r="BA64" s="23">
        <v>12515</v>
      </c>
      <c r="BB64" s="23">
        <v>4.342578283855226</v>
      </c>
      <c r="BC64" s="23">
        <v>12295</v>
      </c>
      <c r="BD64" s="23">
        <v>3.8791504873603295</v>
      </c>
      <c r="BE64" s="23">
        <v>12619</v>
      </c>
      <c r="BF64" s="23">
        <v>4.3830284470948504</v>
      </c>
      <c r="BG64" s="23">
        <v>12409</v>
      </c>
      <c r="BH64" s="23">
        <v>4.0328011381599751</v>
      </c>
      <c r="BI64" s="23">
        <v>12652</v>
      </c>
      <c r="BJ64" s="23">
        <v>4.6107188703465978</v>
      </c>
      <c r="BK64" s="23">
        <v>12464</v>
      </c>
    </row>
    <row r="65" spans="1:63" x14ac:dyDescent="0.25">
      <c r="A65" s="22" t="str">
        <f t="shared" si="0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9956</v>
      </c>
      <c r="H65" s="23">
        <v>3.9813627011981119</v>
      </c>
      <c r="I65" s="23">
        <v>8263</v>
      </c>
      <c r="J65" s="23">
        <v>4.8059444853844262</v>
      </c>
      <c r="K65" s="23">
        <v>8142</v>
      </c>
      <c r="L65" s="23">
        <v>3.9043921378306234</v>
      </c>
      <c r="M65" s="23">
        <v>8242</v>
      </c>
      <c r="N65" s="23">
        <v>4.7080049261083747</v>
      </c>
      <c r="O65" s="23">
        <v>8120</v>
      </c>
      <c r="P65" s="23">
        <v>3.967150590551181</v>
      </c>
      <c r="Q65" s="23">
        <v>8128</v>
      </c>
      <c r="R65" s="23">
        <v>4.7839390533283375</v>
      </c>
      <c r="S65" s="23">
        <v>8007</v>
      </c>
      <c r="T65" s="23">
        <v>3.3749695641587532</v>
      </c>
      <c r="U65" s="23">
        <v>8214</v>
      </c>
      <c r="V65" s="23">
        <v>3.6831707618224474</v>
      </c>
      <c r="W65" s="23">
        <v>8099</v>
      </c>
      <c r="X65" s="23">
        <v>3.4977854330708662</v>
      </c>
      <c r="Y65" s="23">
        <v>8128</v>
      </c>
      <c r="Z65" s="23">
        <v>4.776738967838444</v>
      </c>
      <c r="AA65" s="23">
        <v>8022</v>
      </c>
      <c r="AB65" s="23">
        <v>3.528083028083028</v>
      </c>
      <c r="AC65" s="23">
        <v>8190</v>
      </c>
      <c r="AD65" s="23">
        <v>3.7597273853779432</v>
      </c>
      <c r="AE65" s="23">
        <v>8070</v>
      </c>
      <c r="AF65" s="23">
        <v>4.8937934398244121</v>
      </c>
      <c r="AG65" s="23">
        <v>8201</v>
      </c>
      <c r="AH65" s="23">
        <v>5.215224398710637</v>
      </c>
      <c r="AI65" s="23">
        <v>8066</v>
      </c>
      <c r="AJ65" s="23">
        <v>3.8540981610035319</v>
      </c>
      <c r="AK65" s="23">
        <v>8211</v>
      </c>
      <c r="AL65" s="23">
        <v>4.9385640266469286</v>
      </c>
      <c r="AM65" s="23">
        <v>8106</v>
      </c>
      <c r="AN65" s="23">
        <v>4.1887230919765166</v>
      </c>
      <c r="AO65" s="23">
        <v>8176</v>
      </c>
      <c r="AP65" s="23">
        <v>4.5948457440218062</v>
      </c>
      <c r="AQ65" s="23">
        <v>8071</v>
      </c>
      <c r="AR65" s="23">
        <v>4.5801395861393415</v>
      </c>
      <c r="AS65" s="23">
        <v>8167</v>
      </c>
      <c r="AT65" s="23">
        <v>5.0398856858846921</v>
      </c>
      <c r="AU65" s="23">
        <v>8048</v>
      </c>
      <c r="AV65" s="23">
        <v>3.5014094864566738</v>
      </c>
      <c r="AW65" s="23">
        <v>8159</v>
      </c>
      <c r="AX65" s="23">
        <v>4.4539367637941725</v>
      </c>
      <c r="AY65" s="23">
        <v>8065</v>
      </c>
      <c r="AZ65" s="23">
        <v>3.6349245609695768</v>
      </c>
      <c r="BA65" s="23">
        <v>8086</v>
      </c>
      <c r="BB65" s="23">
        <v>4.4739616012046683</v>
      </c>
      <c r="BC65" s="23">
        <v>7969</v>
      </c>
      <c r="BD65" s="23">
        <v>3.972946384653222</v>
      </c>
      <c r="BE65" s="23">
        <v>8132</v>
      </c>
      <c r="BF65" s="23">
        <v>4.5508368723457409</v>
      </c>
      <c r="BG65" s="23">
        <v>8006</v>
      </c>
      <c r="BH65" s="23">
        <v>4.1925671531951432</v>
      </c>
      <c r="BI65" s="23">
        <v>8153</v>
      </c>
      <c r="BJ65" s="23">
        <v>4.7904986355742993</v>
      </c>
      <c r="BK65" s="23">
        <v>8062</v>
      </c>
    </row>
    <row r="66" spans="1:63" x14ac:dyDescent="0.25">
      <c r="A66" s="22" t="str">
        <f t="shared" si="0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61</v>
      </c>
      <c r="H66" s="23">
        <v>3.9</v>
      </c>
      <c r="I66" s="23">
        <v>40</v>
      </c>
      <c r="J66" s="23">
        <v>4.6749999999999998</v>
      </c>
      <c r="K66" s="23">
        <v>40</v>
      </c>
      <c r="L66" s="23">
        <v>4</v>
      </c>
      <c r="M66" s="23">
        <v>41</v>
      </c>
      <c r="N66" s="23">
        <v>4.7073170731707314</v>
      </c>
      <c r="O66" s="23">
        <v>41</v>
      </c>
      <c r="P66" s="23">
        <v>3.9</v>
      </c>
      <c r="Q66" s="23">
        <v>40</v>
      </c>
      <c r="R66" s="23">
        <v>4.7750000000000004</v>
      </c>
      <c r="S66" s="23">
        <v>40</v>
      </c>
      <c r="T66" s="23">
        <v>3.1951219512195124</v>
      </c>
      <c r="U66" s="23">
        <v>41</v>
      </c>
      <c r="V66" s="23">
        <v>3.8292682926829267</v>
      </c>
      <c r="W66" s="23">
        <v>41</v>
      </c>
      <c r="X66" s="23">
        <v>3.024390243902439</v>
      </c>
      <c r="Y66" s="23">
        <v>41</v>
      </c>
      <c r="Z66" s="23">
        <v>4.8048780487804876</v>
      </c>
      <c r="AA66" s="23">
        <v>41</v>
      </c>
      <c r="AB66" s="23">
        <v>3.45</v>
      </c>
      <c r="AC66" s="23">
        <v>40</v>
      </c>
      <c r="AD66" s="23">
        <v>3.6341463414634148</v>
      </c>
      <c r="AE66" s="23">
        <v>41</v>
      </c>
      <c r="AF66" s="23">
        <v>4.975609756097561</v>
      </c>
      <c r="AG66" s="23">
        <v>41</v>
      </c>
      <c r="AH66" s="23">
        <v>5.1951219512195124</v>
      </c>
      <c r="AI66" s="23">
        <v>41</v>
      </c>
      <c r="AJ66" s="23">
        <v>3.4878048780487805</v>
      </c>
      <c r="AK66" s="23">
        <v>41</v>
      </c>
      <c r="AL66" s="23">
        <v>4.4390243902439028</v>
      </c>
      <c r="AM66" s="23">
        <v>41</v>
      </c>
      <c r="AN66" s="23">
        <v>4.0512820512820511</v>
      </c>
      <c r="AO66" s="23">
        <v>39</v>
      </c>
      <c r="AP66" s="23">
        <v>4.384615384615385</v>
      </c>
      <c r="AQ66" s="23">
        <v>39</v>
      </c>
      <c r="AR66" s="23">
        <v>4.7</v>
      </c>
      <c r="AS66" s="23">
        <v>40</v>
      </c>
      <c r="AT66" s="23">
        <v>5</v>
      </c>
      <c r="AU66" s="23">
        <v>40</v>
      </c>
      <c r="AV66" s="23">
        <v>3.6</v>
      </c>
      <c r="AW66" s="23">
        <v>40</v>
      </c>
      <c r="AX66" s="23">
        <v>4.1749999999999998</v>
      </c>
      <c r="AY66" s="23">
        <v>40</v>
      </c>
      <c r="AZ66" s="23">
        <v>3.641025641025641</v>
      </c>
      <c r="BA66" s="23">
        <v>39</v>
      </c>
      <c r="BB66" s="23">
        <v>4.2564102564102564</v>
      </c>
      <c r="BC66" s="23">
        <v>39</v>
      </c>
      <c r="BD66" s="23">
        <v>3.9487179487179489</v>
      </c>
      <c r="BE66" s="23">
        <v>39</v>
      </c>
      <c r="BF66" s="23">
        <v>4.45</v>
      </c>
      <c r="BG66" s="23">
        <v>40</v>
      </c>
      <c r="BH66" s="23">
        <v>4.3499999999999996</v>
      </c>
      <c r="BI66" s="23">
        <v>40</v>
      </c>
      <c r="BJ66" s="23">
        <v>4.95</v>
      </c>
      <c r="BK66" s="23">
        <v>40</v>
      </c>
    </row>
    <row r="67" spans="1:63" x14ac:dyDescent="0.25">
      <c r="A67" s="22" t="str">
        <f t="shared" ref="A67:A130" si="1">E67&amp;C67&amp;D67</f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7647</v>
      </c>
      <c r="H67" s="23">
        <v>3.9495746326372778</v>
      </c>
      <c r="I67" s="23">
        <v>6465</v>
      </c>
      <c r="J67" s="23">
        <v>4.7195467422096318</v>
      </c>
      <c r="K67" s="23">
        <v>6354</v>
      </c>
      <c r="L67" s="23">
        <v>3.8373971113526943</v>
      </c>
      <c r="M67" s="23">
        <v>6439</v>
      </c>
      <c r="N67" s="23">
        <v>4.6155548529876702</v>
      </c>
      <c r="O67" s="23">
        <v>6326</v>
      </c>
      <c r="P67" s="23">
        <v>3.9512808423699513</v>
      </c>
      <c r="Q67" s="23">
        <v>6363</v>
      </c>
      <c r="R67" s="23">
        <v>4.6981253004326229</v>
      </c>
      <c r="S67" s="23">
        <v>6241</v>
      </c>
      <c r="T67" s="23">
        <v>3.4310210444271241</v>
      </c>
      <c r="U67" s="23">
        <v>6415</v>
      </c>
      <c r="V67" s="23">
        <v>3.6097560975609757</v>
      </c>
      <c r="W67" s="23">
        <v>6314</v>
      </c>
      <c r="X67" s="23">
        <v>3.4732788431310908</v>
      </c>
      <c r="Y67" s="23">
        <v>6362</v>
      </c>
      <c r="Z67" s="23">
        <v>4.6508799999999999</v>
      </c>
      <c r="AA67" s="23">
        <v>6250</v>
      </c>
      <c r="AB67" s="23">
        <v>3.6586013112706839</v>
      </c>
      <c r="AC67" s="23">
        <v>6406</v>
      </c>
      <c r="AD67" s="23">
        <v>3.9273680864589955</v>
      </c>
      <c r="AE67" s="23">
        <v>6292</v>
      </c>
      <c r="AF67" s="23">
        <v>4.82967118591242</v>
      </c>
      <c r="AG67" s="23">
        <v>6417</v>
      </c>
      <c r="AH67" s="23">
        <v>5.1291296060991103</v>
      </c>
      <c r="AI67" s="23">
        <v>6296</v>
      </c>
      <c r="AJ67" s="23">
        <v>3.7130841121495326</v>
      </c>
      <c r="AK67" s="23">
        <v>6420</v>
      </c>
      <c r="AL67" s="23">
        <v>4.6325529895602662</v>
      </c>
      <c r="AM67" s="23">
        <v>6322</v>
      </c>
      <c r="AN67" s="23">
        <v>4.1307944435773374</v>
      </c>
      <c r="AO67" s="23">
        <v>6407</v>
      </c>
      <c r="AP67" s="23">
        <v>4.5864578389495332</v>
      </c>
      <c r="AQ67" s="23">
        <v>6321</v>
      </c>
      <c r="AR67" s="23">
        <v>4.5433789954337902</v>
      </c>
      <c r="AS67" s="23">
        <v>6351</v>
      </c>
      <c r="AT67" s="23">
        <v>4.988135321468655</v>
      </c>
      <c r="AU67" s="23">
        <v>6237</v>
      </c>
      <c r="AV67" s="23">
        <v>3.4340485957715368</v>
      </c>
      <c r="AW67" s="23">
        <v>6338</v>
      </c>
      <c r="AX67" s="23">
        <v>4.3769206145966706</v>
      </c>
      <c r="AY67" s="23">
        <v>6248</v>
      </c>
      <c r="AZ67" s="23">
        <v>3.5774131889136669</v>
      </c>
      <c r="BA67" s="23">
        <v>6278</v>
      </c>
      <c r="BB67" s="23">
        <v>4.383195726080622</v>
      </c>
      <c r="BC67" s="23">
        <v>6177</v>
      </c>
      <c r="BD67" s="23">
        <v>3.9321631878557874</v>
      </c>
      <c r="BE67" s="23">
        <v>6324</v>
      </c>
      <c r="BF67" s="23">
        <v>4.4944613902713115</v>
      </c>
      <c r="BG67" s="23">
        <v>6229</v>
      </c>
      <c r="BH67" s="23">
        <v>4.0873479703048492</v>
      </c>
      <c r="BI67" s="23">
        <v>6331</v>
      </c>
      <c r="BJ67" s="23">
        <v>4.7329817833173538</v>
      </c>
      <c r="BK67" s="23">
        <v>6258</v>
      </c>
    </row>
    <row r="68" spans="1:63" x14ac:dyDescent="0.25">
      <c r="A68" s="22" t="str">
        <f t="shared" si="1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647</v>
      </c>
      <c r="H68" s="23">
        <v>4.1413276231263385</v>
      </c>
      <c r="I68" s="23">
        <v>467</v>
      </c>
      <c r="J68" s="23">
        <v>4.8804347826086953</v>
      </c>
      <c r="K68" s="23">
        <v>460</v>
      </c>
      <c r="L68" s="23">
        <v>4.2559139784946236</v>
      </c>
      <c r="M68" s="23">
        <v>465</v>
      </c>
      <c r="N68" s="23">
        <v>4.984749455337691</v>
      </c>
      <c r="O68" s="23">
        <v>459</v>
      </c>
      <c r="P68" s="23">
        <v>4.1456521739130432</v>
      </c>
      <c r="Q68" s="23">
        <v>460</v>
      </c>
      <c r="R68" s="23">
        <v>4.8744493392070485</v>
      </c>
      <c r="S68" s="23">
        <v>454</v>
      </c>
      <c r="T68" s="23">
        <v>3.1802575107296138</v>
      </c>
      <c r="U68" s="23">
        <v>466</v>
      </c>
      <c r="V68" s="23">
        <v>3.7799564270152506</v>
      </c>
      <c r="W68" s="23">
        <v>459</v>
      </c>
      <c r="X68" s="23">
        <v>3.4837310195227764</v>
      </c>
      <c r="Y68" s="23">
        <v>461</v>
      </c>
      <c r="Z68" s="23">
        <v>4.7942477876106198</v>
      </c>
      <c r="AA68" s="23">
        <v>452</v>
      </c>
      <c r="AB68" s="23">
        <v>3.570815450643777</v>
      </c>
      <c r="AC68" s="23">
        <v>466</v>
      </c>
      <c r="AD68" s="23">
        <v>3.5596529284164857</v>
      </c>
      <c r="AE68" s="23">
        <v>461</v>
      </c>
      <c r="AF68" s="23">
        <v>5.1180257510729614</v>
      </c>
      <c r="AG68" s="23">
        <v>466</v>
      </c>
      <c r="AH68" s="23">
        <v>5.4728850325379605</v>
      </c>
      <c r="AI68" s="23">
        <v>461</v>
      </c>
      <c r="AJ68" s="23">
        <v>3.7935483870967741</v>
      </c>
      <c r="AK68" s="23">
        <v>465</v>
      </c>
      <c r="AL68" s="23">
        <v>4.7173913043478262</v>
      </c>
      <c r="AM68" s="23">
        <v>460</v>
      </c>
      <c r="AN68" s="23">
        <v>4.3585313174946005</v>
      </c>
      <c r="AO68" s="23">
        <v>463</v>
      </c>
      <c r="AP68" s="23">
        <v>4.8358862144420129</v>
      </c>
      <c r="AQ68" s="23">
        <v>457</v>
      </c>
      <c r="AR68" s="23">
        <v>4.767391304347826</v>
      </c>
      <c r="AS68" s="23">
        <v>460</v>
      </c>
      <c r="AT68" s="23">
        <v>5.2691466083150988</v>
      </c>
      <c r="AU68" s="23">
        <v>457</v>
      </c>
      <c r="AV68" s="23">
        <v>3.5152173913043478</v>
      </c>
      <c r="AW68" s="23">
        <v>460</v>
      </c>
      <c r="AX68" s="23">
        <v>4.333333333333333</v>
      </c>
      <c r="AY68" s="23">
        <v>453</v>
      </c>
      <c r="AZ68" s="23">
        <v>3.6659340659340658</v>
      </c>
      <c r="BA68" s="23">
        <v>455</v>
      </c>
      <c r="BB68" s="23">
        <v>4.4241071428571432</v>
      </c>
      <c r="BC68" s="23">
        <v>448</v>
      </c>
      <c r="BD68" s="23">
        <v>4.0715835140997827</v>
      </c>
      <c r="BE68" s="23">
        <v>461</v>
      </c>
      <c r="BF68" s="23">
        <v>4.7792494481236201</v>
      </c>
      <c r="BG68" s="23">
        <v>453</v>
      </c>
      <c r="BH68" s="23">
        <v>4.3347826086956518</v>
      </c>
      <c r="BI68" s="23">
        <v>460</v>
      </c>
      <c r="BJ68" s="23">
        <v>4.9802631578947372</v>
      </c>
      <c r="BK68" s="23">
        <v>456</v>
      </c>
    </row>
    <row r="69" spans="1:63" x14ac:dyDescent="0.25">
      <c r="A69" s="22" t="str">
        <f t="shared" si="1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1903</v>
      </c>
      <c r="H69" s="23">
        <v>3.9470154258886652</v>
      </c>
      <c r="I69" s="23">
        <v>1491</v>
      </c>
      <c r="J69" s="23">
        <v>4.7329234972677598</v>
      </c>
      <c r="K69" s="23">
        <v>1464</v>
      </c>
      <c r="L69" s="23">
        <v>3.8741588156123821</v>
      </c>
      <c r="M69" s="23">
        <v>1486</v>
      </c>
      <c r="N69" s="23">
        <v>4.6427104722792611</v>
      </c>
      <c r="O69" s="23">
        <v>1461</v>
      </c>
      <c r="P69" s="23">
        <v>4.0129781420765029</v>
      </c>
      <c r="Q69" s="23">
        <v>1464</v>
      </c>
      <c r="R69" s="23">
        <v>4.733240223463687</v>
      </c>
      <c r="S69" s="23">
        <v>1432</v>
      </c>
      <c r="T69" s="23">
        <v>3.5124244459368703</v>
      </c>
      <c r="U69" s="23">
        <v>1489</v>
      </c>
      <c r="V69" s="23">
        <v>3.6851471594798082</v>
      </c>
      <c r="W69" s="23">
        <v>1461</v>
      </c>
      <c r="X69" s="23">
        <v>3.4330387491502381</v>
      </c>
      <c r="Y69" s="23">
        <v>1471</v>
      </c>
      <c r="Z69" s="23">
        <v>4.6511789181692098</v>
      </c>
      <c r="AA69" s="23">
        <v>1442</v>
      </c>
      <c r="AB69" s="23">
        <v>4.0101214574898787</v>
      </c>
      <c r="AC69" s="23">
        <v>1482</v>
      </c>
      <c r="AD69" s="23">
        <v>4.4556090846524432</v>
      </c>
      <c r="AE69" s="23">
        <v>1453</v>
      </c>
      <c r="AF69" s="23">
        <v>4.7993265993265997</v>
      </c>
      <c r="AG69" s="23">
        <v>1485</v>
      </c>
      <c r="AH69" s="23">
        <v>5.1616022099447516</v>
      </c>
      <c r="AI69" s="23">
        <v>1448</v>
      </c>
      <c r="AJ69" s="23">
        <v>3.6549628629304522</v>
      </c>
      <c r="AK69" s="23">
        <v>1481</v>
      </c>
      <c r="AL69" s="23">
        <v>4.6687242798353905</v>
      </c>
      <c r="AM69" s="23">
        <v>1458</v>
      </c>
      <c r="AN69" s="23">
        <v>4.1502029769959403</v>
      </c>
      <c r="AO69" s="23">
        <v>1478</v>
      </c>
      <c r="AP69" s="23">
        <v>4.7723521320495186</v>
      </c>
      <c r="AQ69" s="23">
        <v>1454</v>
      </c>
      <c r="AR69" s="23">
        <v>4.5491803278688527</v>
      </c>
      <c r="AS69" s="23">
        <v>1464</v>
      </c>
      <c r="AT69" s="23">
        <v>5.0643356643356645</v>
      </c>
      <c r="AU69" s="23">
        <v>1430</v>
      </c>
      <c r="AV69" s="23">
        <v>3.5321038251366121</v>
      </c>
      <c r="AW69" s="23">
        <v>1464</v>
      </c>
      <c r="AX69" s="23">
        <v>4.350974930362117</v>
      </c>
      <c r="AY69" s="23">
        <v>1436</v>
      </c>
      <c r="AZ69" s="23">
        <v>3.7005532503457816</v>
      </c>
      <c r="BA69" s="23">
        <v>1446</v>
      </c>
      <c r="BB69" s="23">
        <v>4.4090267983074751</v>
      </c>
      <c r="BC69" s="23">
        <v>1418</v>
      </c>
      <c r="BD69" s="23">
        <v>3.847050754458162</v>
      </c>
      <c r="BE69" s="23">
        <v>1458</v>
      </c>
      <c r="BF69" s="23">
        <v>4.8505586592178771</v>
      </c>
      <c r="BG69" s="23">
        <v>1432</v>
      </c>
      <c r="BH69" s="23">
        <v>4.0997949419002051</v>
      </c>
      <c r="BI69" s="23">
        <v>1463</v>
      </c>
      <c r="BJ69" s="23">
        <v>4.8828451882845192</v>
      </c>
      <c r="BK69" s="23">
        <v>1434</v>
      </c>
    </row>
    <row r="70" spans="1:63" x14ac:dyDescent="0.25">
      <c r="A70" s="22" t="str">
        <f t="shared" si="1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423</v>
      </c>
      <c r="H70" s="23">
        <v>4.2118644067796609</v>
      </c>
      <c r="I70" s="23">
        <v>354</v>
      </c>
      <c r="J70" s="23">
        <v>4.8257142857142856</v>
      </c>
      <c r="K70" s="23">
        <v>350</v>
      </c>
      <c r="L70" s="23">
        <v>4.0706214689265536</v>
      </c>
      <c r="M70" s="23">
        <v>354</v>
      </c>
      <c r="N70" s="23">
        <v>4.6789772727272725</v>
      </c>
      <c r="O70" s="23">
        <v>352</v>
      </c>
      <c r="P70" s="23">
        <v>4.25</v>
      </c>
      <c r="Q70" s="23">
        <v>348</v>
      </c>
      <c r="R70" s="23">
        <v>4.7543352601156066</v>
      </c>
      <c r="S70" s="23">
        <v>346</v>
      </c>
      <c r="T70" s="23">
        <v>3.5514285714285716</v>
      </c>
      <c r="U70" s="23">
        <v>350</v>
      </c>
      <c r="V70" s="23">
        <v>3.6685714285714286</v>
      </c>
      <c r="W70" s="23">
        <v>350</v>
      </c>
      <c r="X70" s="23">
        <v>3.9316239316239314</v>
      </c>
      <c r="Y70" s="23">
        <v>351</v>
      </c>
      <c r="Z70" s="23">
        <v>5.0289017341040463</v>
      </c>
      <c r="AA70" s="23">
        <v>346</v>
      </c>
      <c r="AB70" s="23">
        <v>3.76</v>
      </c>
      <c r="AC70" s="23">
        <v>350</v>
      </c>
      <c r="AD70" s="23">
        <v>3.7167630057803467</v>
      </c>
      <c r="AE70" s="23">
        <v>346</v>
      </c>
      <c r="AF70" s="23">
        <v>4.9971671388101981</v>
      </c>
      <c r="AG70" s="23">
        <v>353</v>
      </c>
      <c r="AH70" s="23">
        <v>5.2183908045977008</v>
      </c>
      <c r="AI70" s="23">
        <v>348</v>
      </c>
      <c r="AJ70" s="23">
        <v>3.908831908831909</v>
      </c>
      <c r="AK70" s="23">
        <v>351</v>
      </c>
      <c r="AL70" s="23">
        <v>4.5641025641025639</v>
      </c>
      <c r="AM70" s="23">
        <v>351</v>
      </c>
      <c r="AN70" s="23">
        <v>4.3065902578796562</v>
      </c>
      <c r="AO70" s="23">
        <v>349</v>
      </c>
      <c r="AP70" s="23">
        <v>4.6133720930232558</v>
      </c>
      <c r="AQ70" s="23">
        <v>344</v>
      </c>
      <c r="AR70" s="23">
        <v>4.7037037037037033</v>
      </c>
      <c r="AS70" s="23">
        <v>351</v>
      </c>
      <c r="AT70" s="23">
        <v>5.0773638968481372</v>
      </c>
      <c r="AU70" s="23">
        <v>349</v>
      </c>
      <c r="AV70" s="23">
        <v>3.6079545454545454</v>
      </c>
      <c r="AW70" s="23">
        <v>352</v>
      </c>
      <c r="AX70" s="23">
        <v>4.4171428571428573</v>
      </c>
      <c r="AY70" s="23">
        <v>350</v>
      </c>
      <c r="AZ70" s="23">
        <v>3.7369942196531793</v>
      </c>
      <c r="BA70" s="23">
        <v>346</v>
      </c>
      <c r="BB70" s="23">
        <v>4.4115942028985504</v>
      </c>
      <c r="BC70" s="23">
        <v>345</v>
      </c>
      <c r="BD70" s="23">
        <v>4.1218130311614729</v>
      </c>
      <c r="BE70" s="23">
        <v>353</v>
      </c>
      <c r="BF70" s="23">
        <v>4.5747126436781613</v>
      </c>
      <c r="BG70" s="23">
        <v>348</v>
      </c>
      <c r="BH70" s="23">
        <v>4.2478632478632479</v>
      </c>
      <c r="BI70" s="23">
        <v>351</v>
      </c>
      <c r="BJ70" s="23">
        <v>4.7749287749287745</v>
      </c>
      <c r="BK70" s="23">
        <v>351</v>
      </c>
    </row>
    <row r="71" spans="1:63" x14ac:dyDescent="0.25">
      <c r="A71" s="22" t="str">
        <f t="shared" si="1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138</v>
      </c>
      <c r="H71" s="23">
        <v>4.2285714285714286</v>
      </c>
      <c r="I71" s="23">
        <v>105</v>
      </c>
      <c r="J71" s="23">
        <v>4.7211538461538458</v>
      </c>
      <c r="K71" s="23">
        <v>104</v>
      </c>
      <c r="L71" s="23">
        <v>4.3047619047619046</v>
      </c>
      <c r="M71" s="23">
        <v>105</v>
      </c>
      <c r="N71" s="23">
        <v>4.7980769230769234</v>
      </c>
      <c r="O71" s="23">
        <v>104</v>
      </c>
      <c r="P71" s="23">
        <v>4.2019230769230766</v>
      </c>
      <c r="Q71" s="23">
        <v>104</v>
      </c>
      <c r="R71" s="23">
        <v>4.7029702970297027</v>
      </c>
      <c r="S71" s="23">
        <v>101</v>
      </c>
      <c r="T71" s="23">
        <v>3.7333333333333334</v>
      </c>
      <c r="U71" s="23">
        <v>105</v>
      </c>
      <c r="V71" s="23">
        <v>3.6057692307692308</v>
      </c>
      <c r="W71" s="23">
        <v>104</v>
      </c>
      <c r="X71" s="23">
        <v>3.6435643564356437</v>
      </c>
      <c r="Y71" s="23">
        <v>101</v>
      </c>
      <c r="Z71" s="23">
        <v>4.5252525252525251</v>
      </c>
      <c r="AA71" s="23">
        <v>99</v>
      </c>
      <c r="AB71" s="23">
        <v>3.9238095238095236</v>
      </c>
      <c r="AC71" s="23">
        <v>105</v>
      </c>
      <c r="AD71" s="23">
        <v>3.9807692307692308</v>
      </c>
      <c r="AE71" s="23">
        <v>104</v>
      </c>
      <c r="AF71" s="23">
        <v>5.0857142857142854</v>
      </c>
      <c r="AG71" s="23">
        <v>105</v>
      </c>
      <c r="AH71" s="23">
        <v>5.3366336633663369</v>
      </c>
      <c r="AI71" s="23">
        <v>101</v>
      </c>
      <c r="AJ71" s="23">
        <v>3.9711538461538463</v>
      </c>
      <c r="AK71" s="23">
        <v>104</v>
      </c>
      <c r="AL71" s="23">
        <v>4.6078431372549016</v>
      </c>
      <c r="AM71" s="23">
        <v>102</v>
      </c>
      <c r="AN71" s="23">
        <v>4.3557692307692308</v>
      </c>
      <c r="AO71" s="23">
        <v>104</v>
      </c>
      <c r="AP71" s="23">
        <v>4.5490196078431371</v>
      </c>
      <c r="AQ71" s="23">
        <v>102</v>
      </c>
      <c r="AR71" s="23">
        <v>4.72</v>
      </c>
      <c r="AS71" s="23">
        <v>100</v>
      </c>
      <c r="AT71" s="23">
        <v>4.9693877551020407</v>
      </c>
      <c r="AU71" s="23">
        <v>98</v>
      </c>
      <c r="AV71" s="23">
        <v>3.51</v>
      </c>
      <c r="AW71" s="23">
        <v>100</v>
      </c>
      <c r="AX71" s="23">
        <v>4.0808080808080804</v>
      </c>
      <c r="AY71" s="23">
        <v>99</v>
      </c>
      <c r="AZ71" s="23">
        <v>3.6767676767676769</v>
      </c>
      <c r="BA71" s="23">
        <v>99</v>
      </c>
      <c r="BB71" s="23">
        <v>4.1649484536082477</v>
      </c>
      <c r="BC71" s="23">
        <v>97</v>
      </c>
      <c r="BD71" s="23">
        <v>4.09</v>
      </c>
      <c r="BE71" s="23">
        <v>100</v>
      </c>
      <c r="BF71" s="23">
        <v>4.408163265306122</v>
      </c>
      <c r="BG71" s="23">
        <v>98</v>
      </c>
      <c r="BH71" s="23">
        <v>4.3535353535353538</v>
      </c>
      <c r="BI71" s="23">
        <v>99</v>
      </c>
      <c r="BJ71" s="23">
        <v>4.7777777777777777</v>
      </c>
      <c r="BK71" s="23">
        <v>99</v>
      </c>
    </row>
    <row r="72" spans="1:63" x14ac:dyDescent="0.25">
      <c r="A72" s="22" t="str">
        <f t="shared" si="1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898</v>
      </c>
      <c r="H72" s="23">
        <v>4.0221642764015648</v>
      </c>
      <c r="I72" s="23">
        <v>767</v>
      </c>
      <c r="J72" s="23">
        <v>4.7934210526315786</v>
      </c>
      <c r="K72" s="23">
        <v>760</v>
      </c>
      <c r="L72" s="23">
        <v>3.9452411994784877</v>
      </c>
      <c r="M72" s="23">
        <v>767</v>
      </c>
      <c r="N72" s="23">
        <v>4.7306176084099869</v>
      </c>
      <c r="O72" s="23">
        <v>761</v>
      </c>
      <c r="P72" s="23">
        <v>4.0013192612137205</v>
      </c>
      <c r="Q72" s="23">
        <v>758</v>
      </c>
      <c r="R72" s="23">
        <v>4.7994652406417115</v>
      </c>
      <c r="S72" s="23">
        <v>748</v>
      </c>
      <c r="T72" s="23">
        <v>3.2273324572930355</v>
      </c>
      <c r="U72" s="23">
        <v>761</v>
      </c>
      <c r="V72" s="23">
        <v>3.2526455026455028</v>
      </c>
      <c r="W72" s="23">
        <v>756</v>
      </c>
      <c r="X72" s="23">
        <v>3.4456233421750664</v>
      </c>
      <c r="Y72" s="23">
        <v>754</v>
      </c>
      <c r="Z72" s="23">
        <v>4.8128342245989302</v>
      </c>
      <c r="AA72" s="23">
        <v>748</v>
      </c>
      <c r="AB72" s="23">
        <v>3.7319316688567672</v>
      </c>
      <c r="AC72" s="23">
        <v>761</v>
      </c>
      <c r="AD72" s="23">
        <v>4.1662234042553195</v>
      </c>
      <c r="AE72" s="23">
        <v>752</v>
      </c>
      <c r="AF72" s="23">
        <v>4.9277266754270697</v>
      </c>
      <c r="AG72" s="23">
        <v>761</v>
      </c>
      <c r="AH72" s="23">
        <v>5.2021276595744679</v>
      </c>
      <c r="AI72" s="23">
        <v>752</v>
      </c>
      <c r="AJ72" s="23">
        <v>3.7503285151116952</v>
      </c>
      <c r="AK72" s="23">
        <v>761</v>
      </c>
      <c r="AL72" s="23">
        <v>4.7965653896961689</v>
      </c>
      <c r="AM72" s="23">
        <v>757</v>
      </c>
      <c r="AN72" s="23">
        <v>4.0911492734478205</v>
      </c>
      <c r="AO72" s="23">
        <v>757</v>
      </c>
      <c r="AP72" s="23">
        <v>4.5489417989417991</v>
      </c>
      <c r="AQ72" s="23">
        <v>756</v>
      </c>
      <c r="AR72" s="23">
        <v>4.4834874504623512</v>
      </c>
      <c r="AS72" s="23">
        <v>757</v>
      </c>
      <c r="AT72" s="23">
        <v>4.975935828877005</v>
      </c>
      <c r="AU72" s="23">
        <v>748</v>
      </c>
      <c r="AV72" s="23">
        <v>3.4193121693121693</v>
      </c>
      <c r="AW72" s="23">
        <v>756</v>
      </c>
      <c r="AX72" s="23">
        <v>4.4314247669773632</v>
      </c>
      <c r="AY72" s="23">
        <v>751</v>
      </c>
      <c r="AZ72" s="23">
        <v>3.6037483266398929</v>
      </c>
      <c r="BA72" s="23">
        <v>747</v>
      </c>
      <c r="BB72" s="23">
        <v>4.487903225806452</v>
      </c>
      <c r="BC72" s="23">
        <v>744</v>
      </c>
      <c r="BD72" s="23">
        <v>3.9281914893617023</v>
      </c>
      <c r="BE72" s="23">
        <v>752</v>
      </c>
      <c r="BF72" s="23">
        <v>4.5932885906040273</v>
      </c>
      <c r="BG72" s="23">
        <v>745</v>
      </c>
      <c r="BH72" s="23">
        <v>4.1299734748010613</v>
      </c>
      <c r="BI72" s="23">
        <v>754</v>
      </c>
      <c r="BJ72" s="23">
        <v>4.7829560585885487</v>
      </c>
      <c r="BK72" s="23">
        <v>751</v>
      </c>
    </row>
    <row r="73" spans="1:63" x14ac:dyDescent="0.25">
      <c r="A73" s="22" t="str">
        <f t="shared" si="1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77</v>
      </c>
      <c r="H73" s="23">
        <v>4.4074074074074074</v>
      </c>
      <c r="I73" s="23">
        <v>54</v>
      </c>
      <c r="J73" s="23">
        <v>5.2264150943396226</v>
      </c>
      <c r="K73" s="23">
        <v>53</v>
      </c>
      <c r="L73" s="23">
        <v>4.0526315789473681</v>
      </c>
      <c r="M73" s="23">
        <v>57</v>
      </c>
      <c r="N73" s="23">
        <v>4.6315789473684212</v>
      </c>
      <c r="O73" s="23">
        <v>57</v>
      </c>
      <c r="P73" s="23">
        <v>4.3392857142857144</v>
      </c>
      <c r="Q73" s="23">
        <v>56</v>
      </c>
      <c r="R73" s="23">
        <v>4.9107142857142856</v>
      </c>
      <c r="S73" s="23">
        <v>56</v>
      </c>
      <c r="T73" s="23">
        <v>3.2280701754385963</v>
      </c>
      <c r="U73" s="23">
        <v>57</v>
      </c>
      <c r="V73" s="23">
        <v>3.2456140350877192</v>
      </c>
      <c r="W73" s="23">
        <v>57</v>
      </c>
      <c r="X73" s="23">
        <v>3.4909090909090907</v>
      </c>
      <c r="Y73" s="23">
        <v>55</v>
      </c>
      <c r="Z73" s="23">
        <v>5.163636363636364</v>
      </c>
      <c r="AA73" s="23">
        <v>55</v>
      </c>
      <c r="AB73" s="23">
        <v>4.3508771929824563</v>
      </c>
      <c r="AC73" s="23">
        <v>57</v>
      </c>
      <c r="AD73" s="23">
        <v>4.1607142857142856</v>
      </c>
      <c r="AE73" s="23">
        <v>56</v>
      </c>
      <c r="AF73" s="23">
        <v>5.0877192982456139</v>
      </c>
      <c r="AG73" s="23">
        <v>57</v>
      </c>
      <c r="AH73" s="23">
        <v>5.4210526315789478</v>
      </c>
      <c r="AI73" s="23">
        <v>57</v>
      </c>
      <c r="AJ73" s="23">
        <v>4.2280701754385968</v>
      </c>
      <c r="AK73" s="23">
        <v>57</v>
      </c>
      <c r="AL73" s="23">
        <v>4.8421052631578947</v>
      </c>
      <c r="AM73" s="23">
        <v>57</v>
      </c>
      <c r="AN73" s="23">
        <v>3.9824561403508771</v>
      </c>
      <c r="AO73" s="23">
        <v>57</v>
      </c>
      <c r="AP73" s="23">
        <v>5.2631578947368425</v>
      </c>
      <c r="AQ73" s="23">
        <v>57</v>
      </c>
      <c r="AR73" s="23">
        <v>4.7368421052631575</v>
      </c>
      <c r="AS73" s="23">
        <v>57</v>
      </c>
      <c r="AT73" s="23">
        <v>5.1785714285714288</v>
      </c>
      <c r="AU73" s="23">
        <v>56</v>
      </c>
      <c r="AV73" s="23">
        <v>3.9122807017543861</v>
      </c>
      <c r="AW73" s="23">
        <v>57</v>
      </c>
      <c r="AX73" s="23">
        <v>4.8245614035087723</v>
      </c>
      <c r="AY73" s="23">
        <v>57</v>
      </c>
      <c r="AZ73" s="23">
        <v>3.8909090909090911</v>
      </c>
      <c r="BA73" s="23">
        <v>55</v>
      </c>
      <c r="BB73" s="23">
        <v>4.5999999999999996</v>
      </c>
      <c r="BC73" s="23">
        <v>55</v>
      </c>
      <c r="BD73" s="23">
        <v>4.0526315789473681</v>
      </c>
      <c r="BE73" s="23">
        <v>57</v>
      </c>
      <c r="BF73" s="23">
        <v>5.0526315789473681</v>
      </c>
      <c r="BG73" s="23">
        <v>57</v>
      </c>
      <c r="BH73" s="23">
        <v>4.3684210526315788</v>
      </c>
      <c r="BI73" s="23">
        <v>57</v>
      </c>
      <c r="BJ73" s="23">
        <v>4.8771929824561404</v>
      </c>
      <c r="BK73" s="23">
        <v>57</v>
      </c>
    </row>
    <row r="74" spans="1:63" x14ac:dyDescent="0.25">
      <c r="A74" s="22" t="str">
        <f t="shared" si="1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86</v>
      </c>
      <c r="H74" s="23">
        <v>3.8666666666666667</v>
      </c>
      <c r="I74" s="23">
        <v>75</v>
      </c>
      <c r="J74" s="23">
        <v>4.6805555555555554</v>
      </c>
      <c r="K74" s="23">
        <v>72</v>
      </c>
      <c r="L74" s="23">
        <v>3.7837837837837838</v>
      </c>
      <c r="M74" s="23">
        <v>74</v>
      </c>
      <c r="N74" s="23">
        <v>4.507042253521127</v>
      </c>
      <c r="O74" s="23">
        <v>71</v>
      </c>
      <c r="P74" s="23">
        <v>3.9733333333333332</v>
      </c>
      <c r="Q74" s="23">
        <v>75</v>
      </c>
      <c r="R74" s="23">
        <v>4.628571428571429</v>
      </c>
      <c r="S74" s="23">
        <v>70</v>
      </c>
      <c r="T74" s="23">
        <v>3.32</v>
      </c>
      <c r="U74" s="23">
        <v>75</v>
      </c>
      <c r="V74" s="23">
        <v>3.3888888888888888</v>
      </c>
      <c r="W74" s="23">
        <v>72</v>
      </c>
      <c r="X74" s="23">
        <v>3.4657534246575343</v>
      </c>
      <c r="Y74" s="23">
        <v>73</v>
      </c>
      <c r="Z74" s="23">
        <v>4.8405797101449277</v>
      </c>
      <c r="AA74" s="23">
        <v>69</v>
      </c>
      <c r="AB74" s="23">
        <v>3.72</v>
      </c>
      <c r="AC74" s="23">
        <v>75</v>
      </c>
      <c r="AD74" s="23">
        <v>3.8028169014084505</v>
      </c>
      <c r="AE74" s="23">
        <v>71</v>
      </c>
      <c r="AF74" s="23">
        <v>4.746666666666667</v>
      </c>
      <c r="AG74" s="23">
        <v>75</v>
      </c>
      <c r="AH74" s="23">
        <v>5.1111111111111107</v>
      </c>
      <c r="AI74" s="23">
        <v>72</v>
      </c>
      <c r="AJ74" s="23">
        <v>3.7972972972972974</v>
      </c>
      <c r="AK74" s="23">
        <v>74</v>
      </c>
      <c r="AL74" s="23">
        <v>4.549295774647887</v>
      </c>
      <c r="AM74" s="23">
        <v>71</v>
      </c>
      <c r="AN74" s="23">
        <v>3.8513513513513513</v>
      </c>
      <c r="AO74" s="23">
        <v>74</v>
      </c>
      <c r="AP74" s="23">
        <v>4.901408450704225</v>
      </c>
      <c r="AQ74" s="23">
        <v>71</v>
      </c>
      <c r="AR74" s="23">
        <v>4.2</v>
      </c>
      <c r="AS74" s="23">
        <v>75</v>
      </c>
      <c r="AT74" s="23">
        <v>4.8888888888888893</v>
      </c>
      <c r="AU74" s="23">
        <v>72</v>
      </c>
      <c r="AV74" s="23">
        <v>3.4729729729729728</v>
      </c>
      <c r="AW74" s="23">
        <v>74</v>
      </c>
      <c r="AX74" s="23">
        <v>4.436619718309859</v>
      </c>
      <c r="AY74" s="23">
        <v>71</v>
      </c>
      <c r="AZ74" s="23">
        <v>3.6666666666666665</v>
      </c>
      <c r="BA74" s="23">
        <v>75</v>
      </c>
      <c r="BB74" s="23">
        <v>4.4722222222222223</v>
      </c>
      <c r="BC74" s="23">
        <v>72</v>
      </c>
      <c r="BD74" s="23">
        <v>3.68</v>
      </c>
      <c r="BE74" s="23">
        <v>75</v>
      </c>
      <c r="BF74" s="23">
        <v>4.7361111111111107</v>
      </c>
      <c r="BG74" s="23">
        <v>72</v>
      </c>
      <c r="BH74" s="23">
        <v>3.9333333333333331</v>
      </c>
      <c r="BI74" s="23">
        <v>75</v>
      </c>
      <c r="BJ74" s="23">
        <v>4.5555555555555554</v>
      </c>
      <c r="BK74" s="23">
        <v>72</v>
      </c>
    </row>
    <row r="75" spans="1:63" x14ac:dyDescent="0.25">
      <c r="A75" s="22" t="str">
        <f t="shared" si="1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43</v>
      </c>
      <c r="H75" s="23">
        <v>3.8857142857142857</v>
      </c>
      <c r="I75" s="23">
        <v>35</v>
      </c>
      <c r="J75" s="23">
        <v>4.5151515151515156</v>
      </c>
      <c r="K75" s="23">
        <v>33</v>
      </c>
      <c r="L75" s="23">
        <v>3.8</v>
      </c>
      <c r="M75" s="23">
        <v>35</v>
      </c>
      <c r="N75" s="23">
        <v>4.2727272727272725</v>
      </c>
      <c r="O75" s="23">
        <v>33</v>
      </c>
      <c r="P75" s="23">
        <v>3.7941176470588234</v>
      </c>
      <c r="Q75" s="23">
        <v>34</v>
      </c>
      <c r="R75" s="23">
        <v>4.4516129032258061</v>
      </c>
      <c r="S75" s="23">
        <v>31</v>
      </c>
      <c r="T75" s="23">
        <v>3.5882352941176472</v>
      </c>
      <c r="U75" s="23">
        <v>34</v>
      </c>
      <c r="V75" s="23">
        <v>4.4705882352941178</v>
      </c>
      <c r="W75" s="23">
        <v>34</v>
      </c>
      <c r="X75" s="23">
        <v>3.5714285714285716</v>
      </c>
      <c r="Y75" s="23">
        <v>35</v>
      </c>
      <c r="Z75" s="23">
        <v>4.4848484848484844</v>
      </c>
      <c r="AA75" s="23">
        <v>33</v>
      </c>
      <c r="AB75" s="23">
        <v>3.8529411764705883</v>
      </c>
      <c r="AC75" s="23">
        <v>34</v>
      </c>
      <c r="AD75" s="23">
        <v>3.8484848484848486</v>
      </c>
      <c r="AE75" s="23">
        <v>33</v>
      </c>
      <c r="AF75" s="23">
        <v>4.5625</v>
      </c>
      <c r="AG75" s="23">
        <v>32</v>
      </c>
      <c r="AH75" s="23">
        <v>4.806451612903226</v>
      </c>
      <c r="AI75" s="23">
        <v>31</v>
      </c>
      <c r="AJ75" s="23">
        <v>4.2941176470588234</v>
      </c>
      <c r="AK75" s="23">
        <v>34</v>
      </c>
      <c r="AL75" s="23">
        <v>4.96875</v>
      </c>
      <c r="AM75" s="23">
        <v>32</v>
      </c>
      <c r="AN75" s="23">
        <v>4.3636363636363633</v>
      </c>
      <c r="AO75" s="23">
        <v>33</v>
      </c>
      <c r="AP75" s="23">
        <v>4.580645161290323</v>
      </c>
      <c r="AQ75" s="23">
        <v>31</v>
      </c>
      <c r="AR75" s="23">
        <v>4.9411764705882355</v>
      </c>
      <c r="AS75" s="23">
        <v>34</v>
      </c>
      <c r="AT75" s="23">
        <v>5.15625</v>
      </c>
      <c r="AU75" s="23">
        <v>32</v>
      </c>
      <c r="AV75" s="23">
        <v>3.8484848484848486</v>
      </c>
      <c r="AW75" s="23">
        <v>33</v>
      </c>
      <c r="AX75" s="23">
        <v>4.3030303030303028</v>
      </c>
      <c r="AY75" s="23">
        <v>33</v>
      </c>
      <c r="AZ75" s="23">
        <v>4.0625</v>
      </c>
      <c r="BA75" s="23">
        <v>32</v>
      </c>
      <c r="BB75" s="23">
        <v>4.5666666666666664</v>
      </c>
      <c r="BC75" s="23">
        <v>30</v>
      </c>
      <c r="BD75" s="23">
        <v>3.9411764705882355</v>
      </c>
      <c r="BE75" s="23">
        <v>34</v>
      </c>
      <c r="BF75" s="23">
        <v>4.4516129032258061</v>
      </c>
      <c r="BG75" s="23">
        <v>31</v>
      </c>
      <c r="BH75" s="23">
        <v>4.0588235294117645</v>
      </c>
      <c r="BI75" s="23">
        <v>34</v>
      </c>
      <c r="BJ75" s="23">
        <v>4.46875</v>
      </c>
      <c r="BK75" s="23">
        <v>32</v>
      </c>
    </row>
    <row r="76" spans="1:63" x14ac:dyDescent="0.25">
      <c r="A76" s="22" t="str">
        <f t="shared" si="1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38</v>
      </c>
      <c r="H76" s="23">
        <v>3.6071428571428572</v>
      </c>
      <c r="I76" s="23">
        <v>28</v>
      </c>
      <c r="J76" s="23">
        <v>5</v>
      </c>
      <c r="K76" s="23">
        <v>28</v>
      </c>
      <c r="L76" s="23">
        <v>3.5714285714285716</v>
      </c>
      <c r="M76" s="23">
        <v>28</v>
      </c>
      <c r="N76" s="23">
        <v>4.8214285714285712</v>
      </c>
      <c r="O76" s="23">
        <v>28</v>
      </c>
      <c r="P76" s="23">
        <v>3.6428571428571428</v>
      </c>
      <c r="Q76" s="23">
        <v>28</v>
      </c>
      <c r="R76" s="23">
        <v>4.8214285714285712</v>
      </c>
      <c r="S76" s="23">
        <v>28</v>
      </c>
      <c r="T76" s="23">
        <v>3.9285714285714284</v>
      </c>
      <c r="U76" s="23">
        <v>28</v>
      </c>
      <c r="V76" s="23">
        <v>5</v>
      </c>
      <c r="W76" s="23">
        <v>28</v>
      </c>
      <c r="X76" s="23">
        <v>3.2857142857142856</v>
      </c>
      <c r="Y76" s="23">
        <v>28</v>
      </c>
      <c r="Z76" s="23">
        <v>5.1428571428571432</v>
      </c>
      <c r="AA76" s="23">
        <v>28</v>
      </c>
      <c r="AB76" s="23">
        <v>3</v>
      </c>
      <c r="AC76" s="23">
        <v>27</v>
      </c>
      <c r="AD76" s="23">
        <v>3.1851851851851851</v>
      </c>
      <c r="AE76" s="23">
        <v>27</v>
      </c>
      <c r="AF76" s="23">
        <v>4.5185185185185182</v>
      </c>
      <c r="AG76" s="23">
        <v>27</v>
      </c>
      <c r="AH76" s="23">
        <v>5.2222222222222223</v>
      </c>
      <c r="AI76" s="23">
        <v>27</v>
      </c>
      <c r="AJ76" s="23">
        <v>3.5357142857142856</v>
      </c>
      <c r="AK76" s="23">
        <v>28</v>
      </c>
      <c r="AL76" s="23">
        <v>5.2857142857142856</v>
      </c>
      <c r="AM76" s="23">
        <v>28</v>
      </c>
      <c r="AN76" s="23">
        <v>3.8571428571428572</v>
      </c>
      <c r="AO76" s="23">
        <v>28</v>
      </c>
      <c r="AP76" s="23">
        <v>4.5</v>
      </c>
      <c r="AQ76" s="23">
        <v>26</v>
      </c>
      <c r="AR76" s="23">
        <v>4.0370370370370372</v>
      </c>
      <c r="AS76" s="23">
        <v>27</v>
      </c>
      <c r="AT76" s="23">
        <v>5.1923076923076925</v>
      </c>
      <c r="AU76" s="23">
        <v>26</v>
      </c>
      <c r="AV76" s="23">
        <v>3.2592592592592591</v>
      </c>
      <c r="AW76" s="23">
        <v>27</v>
      </c>
      <c r="AX76" s="23">
        <v>5</v>
      </c>
      <c r="AY76" s="23">
        <v>27</v>
      </c>
      <c r="AZ76" s="23">
        <v>3.4615384615384617</v>
      </c>
      <c r="BA76" s="23">
        <v>26</v>
      </c>
      <c r="BB76" s="23">
        <v>4.884615384615385</v>
      </c>
      <c r="BC76" s="23">
        <v>26</v>
      </c>
      <c r="BD76" s="23">
        <v>3.7777777777777777</v>
      </c>
      <c r="BE76" s="23">
        <v>27</v>
      </c>
      <c r="BF76" s="23">
        <v>4.9629629629629628</v>
      </c>
      <c r="BG76" s="23">
        <v>27</v>
      </c>
      <c r="BH76" s="23">
        <v>4.1481481481481479</v>
      </c>
      <c r="BI76" s="23">
        <v>27</v>
      </c>
      <c r="BJ76" s="23">
        <v>5.0370370370370372</v>
      </c>
      <c r="BK76" s="23">
        <v>27</v>
      </c>
    </row>
    <row r="77" spans="1:63" x14ac:dyDescent="0.25">
      <c r="A77" s="22" t="str">
        <f t="shared" si="1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13</v>
      </c>
      <c r="H77" s="23">
        <v>4.1818181818181817</v>
      </c>
      <c r="I77" s="23">
        <v>11</v>
      </c>
      <c r="J77" s="23">
        <v>4.9090909090909092</v>
      </c>
      <c r="K77" s="23">
        <v>11</v>
      </c>
      <c r="L77" s="23">
        <v>4.1818181818181817</v>
      </c>
      <c r="M77" s="23">
        <v>11</v>
      </c>
      <c r="N77" s="23">
        <v>4.9090909090909092</v>
      </c>
      <c r="O77" s="23">
        <v>11</v>
      </c>
      <c r="P77" s="23">
        <v>4.5999999999999996</v>
      </c>
      <c r="Q77" s="23">
        <v>10</v>
      </c>
      <c r="R77" s="23">
        <v>5</v>
      </c>
      <c r="S77" s="23">
        <v>10</v>
      </c>
      <c r="T77" s="23">
        <v>4</v>
      </c>
      <c r="U77" s="23">
        <v>11</v>
      </c>
      <c r="V77" s="23">
        <v>4.8181818181818183</v>
      </c>
      <c r="W77" s="23">
        <v>11</v>
      </c>
      <c r="X77" s="23">
        <v>3.7272727272727271</v>
      </c>
      <c r="Y77" s="23">
        <v>11</v>
      </c>
      <c r="Z77" s="23">
        <v>4.9000000000000004</v>
      </c>
      <c r="AA77" s="23">
        <v>10</v>
      </c>
      <c r="AB77" s="23">
        <v>3.3636363636363638</v>
      </c>
      <c r="AC77" s="23">
        <v>11</v>
      </c>
      <c r="AD77" s="23">
        <v>3.5454545454545454</v>
      </c>
      <c r="AE77" s="23">
        <v>11</v>
      </c>
      <c r="AF77" s="23">
        <v>5.0909090909090908</v>
      </c>
      <c r="AG77" s="23">
        <v>11</v>
      </c>
      <c r="AH77" s="23">
        <v>5.3636363636363633</v>
      </c>
      <c r="AI77" s="23">
        <v>11</v>
      </c>
      <c r="AJ77" s="23">
        <v>4.4545454545454541</v>
      </c>
      <c r="AK77" s="23">
        <v>11</v>
      </c>
      <c r="AL77" s="23">
        <v>5.2727272727272725</v>
      </c>
      <c r="AM77" s="23">
        <v>11</v>
      </c>
      <c r="AN77" s="23">
        <v>4.3636363636363633</v>
      </c>
      <c r="AO77" s="23">
        <v>11</v>
      </c>
      <c r="AP77" s="23">
        <v>4.6363636363636367</v>
      </c>
      <c r="AQ77" s="23">
        <v>11</v>
      </c>
      <c r="AR77" s="23">
        <v>4.7272727272727275</v>
      </c>
      <c r="AS77" s="23">
        <v>11</v>
      </c>
      <c r="AT77" s="23">
        <v>5.0909090909090908</v>
      </c>
      <c r="AU77" s="23">
        <v>11</v>
      </c>
      <c r="AV77" s="23">
        <v>3.6363636363636362</v>
      </c>
      <c r="AW77" s="23">
        <v>11</v>
      </c>
      <c r="AX77" s="23">
        <v>4.4545454545454541</v>
      </c>
      <c r="AY77" s="23">
        <v>11</v>
      </c>
      <c r="AZ77" s="23">
        <v>4</v>
      </c>
      <c r="BA77" s="23">
        <v>11</v>
      </c>
      <c r="BB77" s="23">
        <v>4.4545454545454541</v>
      </c>
      <c r="BC77" s="23">
        <v>11</v>
      </c>
      <c r="BD77" s="23">
        <v>4.4545454545454541</v>
      </c>
      <c r="BE77" s="23">
        <v>11</v>
      </c>
      <c r="BF77" s="23">
        <v>4.4545454545454541</v>
      </c>
      <c r="BG77" s="23">
        <v>11</v>
      </c>
      <c r="BH77" s="23">
        <v>3.8181818181818183</v>
      </c>
      <c r="BI77" s="23">
        <v>11</v>
      </c>
      <c r="BJ77" s="23">
        <v>4.4545454545454541</v>
      </c>
      <c r="BK77" s="23">
        <v>11</v>
      </c>
    </row>
    <row r="78" spans="1:63" x14ac:dyDescent="0.25">
      <c r="A78" s="22" t="str">
        <f t="shared" si="1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3.8775510204081631</v>
      </c>
      <c r="I78" s="23">
        <v>98</v>
      </c>
      <c r="J78" s="23">
        <v>4.9789473684210526</v>
      </c>
      <c r="K78" s="23">
        <v>95</v>
      </c>
      <c r="L78" s="23">
        <v>3.989795918367347</v>
      </c>
      <c r="M78" s="23">
        <v>98</v>
      </c>
      <c r="N78" s="23">
        <v>4.927083333333333</v>
      </c>
      <c r="O78" s="23">
        <v>96</v>
      </c>
      <c r="P78" s="23">
        <v>3.9368421052631577</v>
      </c>
      <c r="Q78" s="23">
        <v>95</v>
      </c>
      <c r="R78" s="23">
        <v>4.763440860215054</v>
      </c>
      <c r="S78" s="23">
        <v>93</v>
      </c>
      <c r="T78" s="23">
        <v>3.2268041237113403</v>
      </c>
      <c r="U78" s="23">
        <v>97</v>
      </c>
      <c r="V78" s="23">
        <v>3.3645833333333335</v>
      </c>
      <c r="W78" s="23">
        <v>96</v>
      </c>
      <c r="X78" s="23">
        <v>3.5</v>
      </c>
      <c r="Y78" s="23">
        <v>96</v>
      </c>
      <c r="Z78" s="23">
        <v>4.7368421052631575</v>
      </c>
      <c r="AA78" s="23">
        <v>95</v>
      </c>
      <c r="AB78" s="23">
        <v>3.2989690721649483</v>
      </c>
      <c r="AC78" s="23">
        <v>97</v>
      </c>
      <c r="AD78" s="23">
        <v>3.4479166666666665</v>
      </c>
      <c r="AE78" s="23">
        <v>96</v>
      </c>
      <c r="AF78" s="23">
        <v>4.9175257731958766</v>
      </c>
      <c r="AG78" s="23">
        <v>97</v>
      </c>
      <c r="AH78" s="23">
        <v>5.25</v>
      </c>
      <c r="AI78" s="23">
        <v>96</v>
      </c>
      <c r="AJ78" s="23">
        <v>3.7938144329896906</v>
      </c>
      <c r="AK78" s="23">
        <v>97</v>
      </c>
      <c r="AL78" s="23">
        <v>4.9072164948453612</v>
      </c>
      <c r="AM78" s="23">
        <v>97</v>
      </c>
      <c r="AN78" s="23">
        <v>4.1875</v>
      </c>
      <c r="AO78" s="23">
        <v>96</v>
      </c>
      <c r="AP78" s="23">
        <v>4.677083333333333</v>
      </c>
      <c r="AQ78" s="23">
        <v>96</v>
      </c>
      <c r="AR78" s="23">
        <v>4.463917525773196</v>
      </c>
      <c r="AS78" s="23">
        <v>97</v>
      </c>
      <c r="AT78" s="23">
        <v>5.0105263157894733</v>
      </c>
      <c r="AU78" s="23">
        <v>95</v>
      </c>
      <c r="AV78" s="23">
        <v>3.40625</v>
      </c>
      <c r="AW78" s="23">
        <v>96</v>
      </c>
      <c r="AX78" s="23">
        <v>4.645833333333333</v>
      </c>
      <c r="AY78" s="23">
        <v>96</v>
      </c>
      <c r="AZ78" s="23">
        <v>3.59375</v>
      </c>
      <c r="BA78" s="23">
        <v>96</v>
      </c>
      <c r="BB78" s="23">
        <v>4.67741935483871</v>
      </c>
      <c r="BC78" s="23">
        <v>93</v>
      </c>
      <c r="BD78" s="23">
        <v>4.0618556701030926</v>
      </c>
      <c r="BE78" s="23">
        <v>97</v>
      </c>
      <c r="BF78" s="23">
        <v>4.697916666666667</v>
      </c>
      <c r="BG78" s="23">
        <v>96</v>
      </c>
      <c r="BH78" s="23">
        <v>4.1875</v>
      </c>
      <c r="BI78" s="23">
        <v>96</v>
      </c>
      <c r="BJ78" s="23">
        <v>4.6875</v>
      </c>
      <c r="BK78" s="23">
        <v>96</v>
      </c>
    </row>
    <row r="79" spans="1:63" x14ac:dyDescent="0.25">
      <c r="A79" s="22" t="str">
        <f t="shared" si="1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647</v>
      </c>
      <c r="H79" s="23">
        <v>4.1413276231263385</v>
      </c>
      <c r="I79" s="23">
        <v>467</v>
      </c>
      <c r="J79" s="23">
        <v>4.8804347826086953</v>
      </c>
      <c r="K79" s="23">
        <v>460</v>
      </c>
      <c r="L79" s="23">
        <v>4.2559139784946236</v>
      </c>
      <c r="M79" s="23">
        <v>465</v>
      </c>
      <c r="N79" s="23">
        <v>4.984749455337691</v>
      </c>
      <c r="O79" s="23">
        <v>459</v>
      </c>
      <c r="P79" s="23">
        <v>4.1456521739130432</v>
      </c>
      <c r="Q79" s="23">
        <v>460</v>
      </c>
      <c r="R79" s="23">
        <v>4.8744493392070485</v>
      </c>
      <c r="S79" s="23">
        <v>454</v>
      </c>
      <c r="T79" s="23">
        <v>3.1802575107296138</v>
      </c>
      <c r="U79" s="23">
        <v>466</v>
      </c>
      <c r="V79" s="23">
        <v>3.7799564270152506</v>
      </c>
      <c r="W79" s="23">
        <v>459</v>
      </c>
      <c r="X79" s="23">
        <v>3.4837310195227764</v>
      </c>
      <c r="Y79" s="23">
        <v>461</v>
      </c>
      <c r="Z79" s="23">
        <v>4.7942477876106198</v>
      </c>
      <c r="AA79" s="23">
        <v>452</v>
      </c>
      <c r="AB79" s="23">
        <v>3.570815450643777</v>
      </c>
      <c r="AC79" s="23">
        <v>466</v>
      </c>
      <c r="AD79" s="23">
        <v>3.5596529284164857</v>
      </c>
      <c r="AE79" s="23">
        <v>461</v>
      </c>
      <c r="AF79" s="23">
        <v>5.1180257510729614</v>
      </c>
      <c r="AG79" s="23">
        <v>466</v>
      </c>
      <c r="AH79" s="23">
        <v>5.4728850325379605</v>
      </c>
      <c r="AI79" s="23">
        <v>461</v>
      </c>
      <c r="AJ79" s="23">
        <v>3.7935483870967741</v>
      </c>
      <c r="AK79" s="23">
        <v>465</v>
      </c>
      <c r="AL79" s="23">
        <v>4.7173913043478262</v>
      </c>
      <c r="AM79" s="23">
        <v>460</v>
      </c>
      <c r="AN79" s="23">
        <v>4.3585313174946005</v>
      </c>
      <c r="AO79" s="23">
        <v>463</v>
      </c>
      <c r="AP79" s="23">
        <v>4.8358862144420129</v>
      </c>
      <c r="AQ79" s="23">
        <v>457</v>
      </c>
      <c r="AR79" s="23">
        <v>4.767391304347826</v>
      </c>
      <c r="AS79" s="23">
        <v>460</v>
      </c>
      <c r="AT79" s="23">
        <v>5.2691466083150988</v>
      </c>
      <c r="AU79" s="23">
        <v>457</v>
      </c>
      <c r="AV79" s="23">
        <v>3.5152173913043478</v>
      </c>
      <c r="AW79" s="23">
        <v>460</v>
      </c>
      <c r="AX79" s="23">
        <v>4.333333333333333</v>
      </c>
      <c r="AY79" s="23">
        <v>453</v>
      </c>
      <c r="AZ79" s="23">
        <v>3.6659340659340658</v>
      </c>
      <c r="BA79" s="23">
        <v>455</v>
      </c>
      <c r="BB79" s="23">
        <v>4.4241071428571432</v>
      </c>
      <c r="BC79" s="23">
        <v>448</v>
      </c>
      <c r="BD79" s="23">
        <v>4.0715835140997827</v>
      </c>
      <c r="BE79" s="23">
        <v>461</v>
      </c>
      <c r="BF79" s="23">
        <v>4.7792494481236201</v>
      </c>
      <c r="BG79" s="23">
        <v>453</v>
      </c>
      <c r="BH79" s="23">
        <v>4.3347826086956518</v>
      </c>
      <c r="BI79" s="23">
        <v>460</v>
      </c>
      <c r="BJ79" s="23">
        <v>4.9802631578947372</v>
      </c>
      <c r="BK79" s="23">
        <v>456</v>
      </c>
    </row>
    <row r="80" spans="1:63" x14ac:dyDescent="0.25">
      <c r="A80" s="22" t="str">
        <f t="shared" si="1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312</v>
      </c>
      <c r="H80" s="23">
        <v>4.3168724279835393</v>
      </c>
      <c r="I80" s="23">
        <v>243</v>
      </c>
      <c r="J80" s="23">
        <v>4.9537815126050422</v>
      </c>
      <c r="K80" s="23">
        <v>238</v>
      </c>
      <c r="L80" s="23">
        <v>3.7942386831275718</v>
      </c>
      <c r="M80" s="23">
        <v>243</v>
      </c>
      <c r="N80" s="23">
        <v>4.3361344537815123</v>
      </c>
      <c r="O80" s="23">
        <v>238</v>
      </c>
      <c r="P80" s="23">
        <v>4</v>
      </c>
      <c r="Q80" s="23">
        <v>239</v>
      </c>
      <c r="R80" s="23">
        <v>4.6196581196581192</v>
      </c>
      <c r="S80" s="23">
        <v>234</v>
      </c>
      <c r="T80" s="23">
        <v>3.21900826446281</v>
      </c>
      <c r="U80" s="23">
        <v>242</v>
      </c>
      <c r="V80" s="23">
        <v>3.4267782426778242</v>
      </c>
      <c r="W80" s="23">
        <v>239</v>
      </c>
      <c r="X80" s="23">
        <v>3.6861924686192467</v>
      </c>
      <c r="Y80" s="23">
        <v>239</v>
      </c>
      <c r="Z80" s="23">
        <v>4.9361702127659575</v>
      </c>
      <c r="AA80" s="23">
        <v>235</v>
      </c>
      <c r="AB80" s="23">
        <v>4.2561983471074383</v>
      </c>
      <c r="AC80" s="23">
        <v>242</v>
      </c>
      <c r="AD80" s="23">
        <v>4.7341772151898738</v>
      </c>
      <c r="AE80" s="23">
        <v>237</v>
      </c>
      <c r="AF80" s="23">
        <v>4.625</v>
      </c>
      <c r="AG80" s="23">
        <v>240</v>
      </c>
      <c r="AH80" s="23">
        <v>4.9237288135593218</v>
      </c>
      <c r="AI80" s="23">
        <v>236</v>
      </c>
      <c r="AJ80" s="23">
        <v>3.831275720164609</v>
      </c>
      <c r="AK80" s="23">
        <v>243</v>
      </c>
      <c r="AL80" s="23">
        <v>4.4117647058823533</v>
      </c>
      <c r="AM80" s="23">
        <v>238</v>
      </c>
      <c r="AN80" s="23">
        <v>4.796680497925311</v>
      </c>
      <c r="AO80" s="23">
        <v>241</v>
      </c>
      <c r="AP80" s="23">
        <v>5.5336134453781511</v>
      </c>
      <c r="AQ80" s="23">
        <v>238</v>
      </c>
      <c r="AR80" s="23">
        <v>5.1680672268907566</v>
      </c>
      <c r="AS80" s="23">
        <v>238</v>
      </c>
      <c r="AT80" s="23">
        <v>5.5769230769230766</v>
      </c>
      <c r="AU80" s="23">
        <v>234</v>
      </c>
      <c r="AV80" s="23">
        <v>3.652542372881356</v>
      </c>
      <c r="AW80" s="23">
        <v>236</v>
      </c>
      <c r="AX80" s="23">
        <v>4.1434782608695651</v>
      </c>
      <c r="AY80" s="23">
        <v>230</v>
      </c>
      <c r="AZ80" s="23">
        <v>3.9094827586206895</v>
      </c>
      <c r="BA80" s="23">
        <v>232</v>
      </c>
      <c r="BB80" s="23">
        <v>4.3130434782608695</v>
      </c>
      <c r="BC80" s="23">
        <v>230</v>
      </c>
      <c r="BD80" s="23">
        <v>3.8771186440677967</v>
      </c>
      <c r="BE80" s="23">
        <v>236</v>
      </c>
      <c r="BF80" s="23">
        <v>4.3476394849785409</v>
      </c>
      <c r="BG80" s="23">
        <v>233</v>
      </c>
      <c r="BH80" s="23">
        <v>3.7184873949579833</v>
      </c>
      <c r="BI80" s="23">
        <v>238</v>
      </c>
      <c r="BJ80" s="23">
        <v>4.2606837606837606</v>
      </c>
      <c r="BK80" s="23">
        <v>234</v>
      </c>
    </row>
    <row r="81" spans="1:63" x14ac:dyDescent="0.25">
      <c r="A81" s="22" t="str">
        <f t="shared" si="1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4</v>
      </c>
      <c r="I81" s="23">
        <v>2</v>
      </c>
      <c r="J81" s="23">
        <v>5</v>
      </c>
      <c r="K81" s="23">
        <v>2</v>
      </c>
      <c r="L81" s="23">
        <v>3.5</v>
      </c>
      <c r="M81" s="23">
        <v>2</v>
      </c>
      <c r="N81" s="23">
        <v>4</v>
      </c>
      <c r="O81" s="23">
        <v>2</v>
      </c>
      <c r="P81" s="23">
        <v>5</v>
      </c>
      <c r="Q81" s="23">
        <v>2</v>
      </c>
      <c r="R81" s="23">
        <v>5</v>
      </c>
      <c r="S81" s="23">
        <v>2</v>
      </c>
      <c r="T81" s="23">
        <v>2</v>
      </c>
      <c r="U81" s="23">
        <v>2</v>
      </c>
      <c r="V81" s="23">
        <v>2</v>
      </c>
      <c r="W81" s="23">
        <v>2</v>
      </c>
      <c r="X81" s="23">
        <v>3.5</v>
      </c>
      <c r="Y81" s="23">
        <v>2</v>
      </c>
      <c r="Z81" s="23">
        <v>3.5</v>
      </c>
      <c r="AA81" s="23">
        <v>2</v>
      </c>
      <c r="AB81" s="23">
        <v>4</v>
      </c>
      <c r="AC81" s="23">
        <v>2</v>
      </c>
      <c r="AD81" s="23">
        <v>4</v>
      </c>
      <c r="AE81" s="23">
        <v>2</v>
      </c>
      <c r="AF81" s="23">
        <v>4</v>
      </c>
      <c r="AG81" s="23">
        <v>2</v>
      </c>
      <c r="AH81" s="23">
        <v>4.5</v>
      </c>
      <c r="AI81" s="23">
        <v>2</v>
      </c>
      <c r="AJ81" s="23">
        <v>3</v>
      </c>
      <c r="AK81" s="23">
        <v>2</v>
      </c>
      <c r="AL81" s="23">
        <v>3.5</v>
      </c>
      <c r="AM81" s="23">
        <v>2</v>
      </c>
      <c r="AN81" s="23">
        <v>4</v>
      </c>
      <c r="AO81" s="23">
        <v>2</v>
      </c>
      <c r="AP81" s="23">
        <v>4.5</v>
      </c>
      <c r="AQ81" s="23">
        <v>2</v>
      </c>
      <c r="AR81" s="23">
        <v>4</v>
      </c>
      <c r="AS81" s="23">
        <v>2</v>
      </c>
      <c r="AT81" s="23">
        <v>5</v>
      </c>
      <c r="AU81" s="23">
        <v>2</v>
      </c>
      <c r="AV81" s="23">
        <v>3.5</v>
      </c>
      <c r="AW81" s="23">
        <v>2</v>
      </c>
      <c r="AX81" s="23">
        <v>4</v>
      </c>
      <c r="AY81" s="23">
        <v>2</v>
      </c>
      <c r="AZ81" s="23">
        <v>4</v>
      </c>
      <c r="BA81" s="23">
        <v>2</v>
      </c>
      <c r="BB81" s="23">
        <v>4.5</v>
      </c>
      <c r="BC81" s="23">
        <v>2</v>
      </c>
      <c r="BD81" s="23">
        <v>3</v>
      </c>
      <c r="BE81" s="23">
        <v>2</v>
      </c>
      <c r="BF81" s="23">
        <v>3</v>
      </c>
      <c r="BG81" s="23">
        <v>2</v>
      </c>
      <c r="BH81" s="23">
        <v>3.5</v>
      </c>
      <c r="BI81" s="23">
        <v>2</v>
      </c>
      <c r="BJ81" s="23">
        <v>4</v>
      </c>
      <c r="BK81" s="23">
        <v>2</v>
      </c>
    </row>
    <row r="82" spans="1:63" x14ac:dyDescent="0.25">
      <c r="A82" s="22" t="str">
        <f t="shared" si="1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59</v>
      </c>
      <c r="H82" s="23">
        <v>3.8947368421052633</v>
      </c>
      <c r="I82" s="23">
        <v>38</v>
      </c>
      <c r="J82" s="23">
        <v>4.6578947368421053</v>
      </c>
      <c r="K82" s="23">
        <v>38</v>
      </c>
      <c r="L82" s="23">
        <v>4.0256410256410255</v>
      </c>
      <c r="M82" s="23">
        <v>39</v>
      </c>
      <c r="N82" s="23">
        <v>4.7435897435897436</v>
      </c>
      <c r="O82" s="23">
        <v>39</v>
      </c>
      <c r="P82" s="23">
        <v>3.8421052631578947</v>
      </c>
      <c r="Q82" s="23">
        <v>38</v>
      </c>
      <c r="R82" s="23">
        <v>4.7631578947368425</v>
      </c>
      <c r="S82" s="23">
        <v>38</v>
      </c>
      <c r="T82" s="23">
        <v>3.2564102564102564</v>
      </c>
      <c r="U82" s="23">
        <v>39</v>
      </c>
      <c r="V82" s="23">
        <v>3.9230769230769229</v>
      </c>
      <c r="W82" s="23">
        <v>39</v>
      </c>
      <c r="X82" s="23">
        <v>3</v>
      </c>
      <c r="Y82" s="23">
        <v>39</v>
      </c>
      <c r="Z82" s="23">
        <v>4.8717948717948714</v>
      </c>
      <c r="AA82" s="23">
        <v>39</v>
      </c>
      <c r="AB82" s="23">
        <v>3.4210526315789473</v>
      </c>
      <c r="AC82" s="23">
        <v>38</v>
      </c>
      <c r="AD82" s="23">
        <v>3.6153846153846154</v>
      </c>
      <c r="AE82" s="23">
        <v>39</v>
      </c>
      <c r="AF82" s="23">
        <v>5.0256410256410255</v>
      </c>
      <c r="AG82" s="23">
        <v>39</v>
      </c>
      <c r="AH82" s="23">
        <v>5.2307692307692308</v>
      </c>
      <c r="AI82" s="23">
        <v>39</v>
      </c>
      <c r="AJ82" s="23">
        <v>3.5128205128205128</v>
      </c>
      <c r="AK82" s="23">
        <v>39</v>
      </c>
      <c r="AL82" s="23">
        <v>4.4871794871794872</v>
      </c>
      <c r="AM82" s="23">
        <v>39</v>
      </c>
      <c r="AN82" s="23">
        <v>4.0540540540540544</v>
      </c>
      <c r="AO82" s="23">
        <v>37</v>
      </c>
      <c r="AP82" s="23">
        <v>4.3783783783783781</v>
      </c>
      <c r="AQ82" s="23">
        <v>37</v>
      </c>
      <c r="AR82" s="23">
        <v>4.7368421052631575</v>
      </c>
      <c r="AS82" s="23">
        <v>38</v>
      </c>
      <c r="AT82" s="23">
        <v>5</v>
      </c>
      <c r="AU82" s="23">
        <v>38</v>
      </c>
      <c r="AV82" s="23">
        <v>3.6052631578947367</v>
      </c>
      <c r="AW82" s="23">
        <v>38</v>
      </c>
      <c r="AX82" s="23">
        <v>4.1842105263157894</v>
      </c>
      <c r="AY82" s="23">
        <v>38</v>
      </c>
      <c r="AZ82" s="23">
        <v>3.6216216216216215</v>
      </c>
      <c r="BA82" s="23">
        <v>37</v>
      </c>
      <c r="BB82" s="23">
        <v>4.243243243243243</v>
      </c>
      <c r="BC82" s="23">
        <v>37</v>
      </c>
      <c r="BD82" s="23">
        <v>4</v>
      </c>
      <c r="BE82" s="23">
        <v>37</v>
      </c>
      <c r="BF82" s="23">
        <v>4.5263157894736841</v>
      </c>
      <c r="BG82" s="23">
        <v>38</v>
      </c>
      <c r="BH82" s="23">
        <v>4.3947368421052628</v>
      </c>
      <c r="BI82" s="23">
        <v>38</v>
      </c>
      <c r="BJ82" s="23">
        <v>5</v>
      </c>
      <c r="BK82" s="23">
        <v>38</v>
      </c>
    </row>
    <row r="83" spans="1:63" x14ac:dyDescent="0.25">
      <c r="A83" s="22" t="str">
        <f t="shared" si="1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272</v>
      </c>
      <c r="H83" s="23">
        <v>4.2278481012658231</v>
      </c>
      <c r="I83" s="23">
        <v>237</v>
      </c>
      <c r="J83" s="23">
        <v>4.9350649350649354</v>
      </c>
      <c r="K83" s="23">
        <v>231</v>
      </c>
      <c r="L83" s="23">
        <v>4.1744680851063833</v>
      </c>
      <c r="M83" s="23">
        <v>235</v>
      </c>
      <c r="N83" s="23">
        <v>4.7478260869565219</v>
      </c>
      <c r="O83" s="23">
        <v>230</v>
      </c>
      <c r="P83" s="23">
        <v>4.1545064377682399</v>
      </c>
      <c r="Q83" s="23">
        <v>233</v>
      </c>
      <c r="R83" s="23">
        <v>4.8502202643171808</v>
      </c>
      <c r="S83" s="23">
        <v>227</v>
      </c>
      <c r="T83" s="23">
        <v>4.1059322033898304</v>
      </c>
      <c r="U83" s="23">
        <v>236</v>
      </c>
      <c r="V83" s="23">
        <v>4.7543859649122808</v>
      </c>
      <c r="W83" s="23">
        <v>228</v>
      </c>
      <c r="X83" s="23">
        <v>3.3663793103448274</v>
      </c>
      <c r="Y83" s="23">
        <v>232</v>
      </c>
      <c r="Z83" s="23">
        <v>4.8464912280701755</v>
      </c>
      <c r="AA83" s="23">
        <v>228</v>
      </c>
      <c r="AB83" s="23">
        <v>3.648068669527897</v>
      </c>
      <c r="AC83" s="23">
        <v>233</v>
      </c>
      <c r="AD83" s="23">
        <v>3.6343612334801763</v>
      </c>
      <c r="AE83" s="23">
        <v>227</v>
      </c>
      <c r="AF83" s="23">
        <v>5.1531914893617019</v>
      </c>
      <c r="AG83" s="23">
        <v>235</v>
      </c>
      <c r="AH83" s="23">
        <v>5.3116883116883118</v>
      </c>
      <c r="AI83" s="23">
        <v>231</v>
      </c>
      <c r="AJ83" s="23">
        <v>3.9658119658119659</v>
      </c>
      <c r="AK83" s="23">
        <v>234</v>
      </c>
      <c r="AL83" s="23">
        <v>4.6826086956521742</v>
      </c>
      <c r="AM83" s="23">
        <v>230</v>
      </c>
      <c r="AN83" s="23">
        <v>4.3565217391304349</v>
      </c>
      <c r="AO83" s="23">
        <v>230</v>
      </c>
      <c r="AP83" s="23">
        <v>4.6343612334801758</v>
      </c>
      <c r="AQ83" s="23">
        <v>227</v>
      </c>
      <c r="AR83" s="23">
        <v>4.7574468085106387</v>
      </c>
      <c r="AS83" s="23">
        <v>235</v>
      </c>
      <c r="AT83" s="23">
        <v>5.083333333333333</v>
      </c>
      <c r="AU83" s="23">
        <v>228</v>
      </c>
      <c r="AV83" s="23">
        <v>3.6</v>
      </c>
      <c r="AW83" s="23">
        <v>235</v>
      </c>
      <c r="AX83" s="23">
        <v>4.4391304347826086</v>
      </c>
      <c r="AY83" s="23">
        <v>230</v>
      </c>
      <c r="AZ83" s="23">
        <v>3.7068965517241379</v>
      </c>
      <c r="BA83" s="23">
        <v>232</v>
      </c>
      <c r="BB83" s="23">
        <v>4.4026548672566372</v>
      </c>
      <c r="BC83" s="23">
        <v>226</v>
      </c>
      <c r="BD83" s="23">
        <v>4.0382978723404257</v>
      </c>
      <c r="BE83" s="23">
        <v>235</v>
      </c>
      <c r="BF83" s="23">
        <v>4.5043478260869563</v>
      </c>
      <c r="BG83" s="23">
        <v>230</v>
      </c>
      <c r="BH83" s="23">
        <v>4.1068376068376065</v>
      </c>
      <c r="BI83" s="23">
        <v>234</v>
      </c>
      <c r="BJ83" s="23">
        <v>4.606986899563319</v>
      </c>
      <c r="BK83" s="23">
        <v>229</v>
      </c>
    </row>
    <row r="84" spans="1:63" x14ac:dyDescent="0.25">
      <c r="A84" s="22" t="str">
        <f t="shared" si="1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128</v>
      </c>
      <c r="H84" s="23">
        <v>4.3831775700934577</v>
      </c>
      <c r="I84" s="23">
        <v>107</v>
      </c>
      <c r="J84" s="23">
        <v>5.1869158878504669</v>
      </c>
      <c r="K84" s="23">
        <v>107</v>
      </c>
      <c r="L84" s="23">
        <v>4.5514018691588785</v>
      </c>
      <c r="M84" s="23">
        <v>107</v>
      </c>
      <c r="N84" s="23">
        <v>5.2710280373831777</v>
      </c>
      <c r="O84" s="23">
        <v>107</v>
      </c>
      <c r="P84" s="23">
        <v>4.5</v>
      </c>
      <c r="Q84" s="23">
        <v>106</v>
      </c>
      <c r="R84" s="23">
        <v>5.2307692307692308</v>
      </c>
      <c r="S84" s="23">
        <v>104</v>
      </c>
      <c r="T84" s="23">
        <v>3.4622641509433962</v>
      </c>
      <c r="U84" s="23">
        <v>106</v>
      </c>
      <c r="V84" s="23">
        <v>4.3644859813084116</v>
      </c>
      <c r="W84" s="23">
        <v>107</v>
      </c>
      <c r="X84" s="23">
        <v>3.8878504672897196</v>
      </c>
      <c r="Y84" s="23">
        <v>107</v>
      </c>
      <c r="Z84" s="23">
        <v>4.8691588785046731</v>
      </c>
      <c r="AA84" s="23">
        <v>107</v>
      </c>
      <c r="AB84" s="23">
        <v>3.3333333333333335</v>
      </c>
      <c r="AC84" s="23">
        <v>105</v>
      </c>
      <c r="AD84" s="23">
        <v>3.3333333333333335</v>
      </c>
      <c r="AE84" s="23">
        <v>105</v>
      </c>
      <c r="AF84" s="23">
        <v>5.3113207547169807</v>
      </c>
      <c r="AG84" s="23">
        <v>106</v>
      </c>
      <c r="AH84" s="23">
        <v>5.5</v>
      </c>
      <c r="AI84" s="23">
        <v>106</v>
      </c>
      <c r="AJ84" s="23">
        <v>4.0952380952380949</v>
      </c>
      <c r="AK84" s="23">
        <v>105</v>
      </c>
      <c r="AL84" s="23">
        <v>4.980952380952381</v>
      </c>
      <c r="AM84" s="23">
        <v>105</v>
      </c>
      <c r="AN84" s="23">
        <v>4.1308411214953269</v>
      </c>
      <c r="AO84" s="23">
        <v>107</v>
      </c>
      <c r="AP84" s="23">
        <v>4.3925233644859816</v>
      </c>
      <c r="AQ84" s="23">
        <v>107</v>
      </c>
      <c r="AR84" s="23">
        <v>4.7547169811320753</v>
      </c>
      <c r="AS84" s="23">
        <v>106</v>
      </c>
      <c r="AT84" s="23">
        <v>5.0094339622641506</v>
      </c>
      <c r="AU84" s="23">
        <v>106</v>
      </c>
      <c r="AV84" s="23">
        <v>3.8773584905660377</v>
      </c>
      <c r="AW84" s="23">
        <v>106</v>
      </c>
      <c r="AX84" s="23">
        <v>4.5999999999999996</v>
      </c>
      <c r="AY84" s="23">
        <v>105</v>
      </c>
      <c r="AZ84" s="23">
        <v>4</v>
      </c>
      <c r="BA84" s="23">
        <v>106</v>
      </c>
      <c r="BB84" s="23">
        <v>4.4811320754716979</v>
      </c>
      <c r="BC84" s="23">
        <v>106</v>
      </c>
      <c r="BD84" s="23">
        <v>4.352380952380952</v>
      </c>
      <c r="BE84" s="23">
        <v>105</v>
      </c>
      <c r="BF84" s="23">
        <v>4.7333333333333334</v>
      </c>
      <c r="BG84" s="23">
        <v>105</v>
      </c>
      <c r="BH84" s="23">
        <v>4.3584905660377355</v>
      </c>
      <c r="BI84" s="23">
        <v>106</v>
      </c>
      <c r="BJ84" s="23">
        <v>4.8190476190476188</v>
      </c>
      <c r="BK84" s="23">
        <v>105</v>
      </c>
    </row>
    <row r="85" spans="1:63" x14ac:dyDescent="0.25">
      <c r="A85" s="22" t="str">
        <f t="shared" si="1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150</v>
      </c>
      <c r="H85" s="23">
        <v>3.8161764705882355</v>
      </c>
      <c r="I85" s="23">
        <v>136</v>
      </c>
      <c r="J85" s="23">
        <v>4.3555555555555552</v>
      </c>
      <c r="K85" s="23">
        <v>135</v>
      </c>
      <c r="L85" s="23">
        <v>3.7794117647058822</v>
      </c>
      <c r="M85" s="23">
        <v>136</v>
      </c>
      <c r="N85" s="23">
        <v>4.333333333333333</v>
      </c>
      <c r="O85" s="23">
        <v>135</v>
      </c>
      <c r="P85" s="23">
        <v>3.9696969696969697</v>
      </c>
      <c r="Q85" s="23">
        <v>132</v>
      </c>
      <c r="R85" s="23">
        <v>4.5801526717557248</v>
      </c>
      <c r="S85" s="23">
        <v>131</v>
      </c>
      <c r="T85" s="23">
        <v>3.625</v>
      </c>
      <c r="U85" s="23">
        <v>136</v>
      </c>
      <c r="V85" s="23">
        <v>4.75</v>
      </c>
      <c r="W85" s="23">
        <v>136</v>
      </c>
      <c r="X85" s="23">
        <v>3.4029850746268657</v>
      </c>
      <c r="Y85" s="23">
        <v>134</v>
      </c>
      <c r="Z85" s="23">
        <v>4.5</v>
      </c>
      <c r="AA85" s="23">
        <v>134</v>
      </c>
      <c r="AB85" s="23">
        <v>3.4370370370370371</v>
      </c>
      <c r="AC85" s="23">
        <v>135</v>
      </c>
      <c r="AD85" s="23">
        <v>3.4360902255639099</v>
      </c>
      <c r="AE85" s="23">
        <v>133</v>
      </c>
      <c r="AF85" s="23">
        <v>4.5147058823529411</v>
      </c>
      <c r="AG85" s="23">
        <v>136</v>
      </c>
      <c r="AH85" s="23">
        <v>4.8880597014925371</v>
      </c>
      <c r="AI85" s="23">
        <v>134</v>
      </c>
      <c r="AJ85" s="23">
        <v>3.7407407407407409</v>
      </c>
      <c r="AK85" s="23">
        <v>135</v>
      </c>
      <c r="AL85" s="23">
        <v>4.6074074074074076</v>
      </c>
      <c r="AM85" s="23">
        <v>135</v>
      </c>
      <c r="AN85" s="23">
        <v>4.325925925925926</v>
      </c>
      <c r="AO85" s="23">
        <v>135</v>
      </c>
      <c r="AP85" s="23">
        <v>4.5629629629629633</v>
      </c>
      <c r="AQ85" s="23">
        <v>135</v>
      </c>
      <c r="AR85" s="23">
        <v>4.6917293233082704</v>
      </c>
      <c r="AS85" s="23">
        <v>133</v>
      </c>
      <c r="AT85" s="23">
        <v>4.9469696969696972</v>
      </c>
      <c r="AU85" s="23">
        <v>132</v>
      </c>
      <c r="AV85" s="23">
        <v>3.4166666666666665</v>
      </c>
      <c r="AW85" s="23">
        <v>132</v>
      </c>
      <c r="AX85" s="23">
        <v>4.0227272727272725</v>
      </c>
      <c r="AY85" s="23">
        <v>132</v>
      </c>
      <c r="AZ85" s="23">
        <v>3.6564885496183206</v>
      </c>
      <c r="BA85" s="23">
        <v>131</v>
      </c>
      <c r="BB85" s="23">
        <v>4.1287878787878789</v>
      </c>
      <c r="BC85" s="23">
        <v>132</v>
      </c>
      <c r="BD85" s="23">
        <v>3.6541353383458648</v>
      </c>
      <c r="BE85" s="23">
        <v>133</v>
      </c>
      <c r="BF85" s="23">
        <v>4.1818181818181817</v>
      </c>
      <c r="BG85" s="23">
        <v>132</v>
      </c>
      <c r="BH85" s="23">
        <v>3.6842105263157894</v>
      </c>
      <c r="BI85" s="23">
        <v>133</v>
      </c>
      <c r="BJ85" s="23">
        <v>4.3759398496240598</v>
      </c>
      <c r="BK85" s="23">
        <v>133</v>
      </c>
    </row>
    <row r="86" spans="1:63" x14ac:dyDescent="0.25">
      <c r="A86" s="22" t="str">
        <f t="shared" si="1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11</v>
      </c>
      <c r="H86" s="23">
        <v>4.0999999999999996</v>
      </c>
      <c r="I86" s="23">
        <v>10</v>
      </c>
      <c r="J86" s="23">
        <v>4.9000000000000004</v>
      </c>
      <c r="K86" s="23">
        <v>10</v>
      </c>
      <c r="L86" s="23">
        <v>4.3</v>
      </c>
      <c r="M86" s="23">
        <v>10</v>
      </c>
      <c r="N86" s="23">
        <v>4.7</v>
      </c>
      <c r="O86" s="23">
        <v>10</v>
      </c>
      <c r="P86" s="23">
        <v>4.0999999999999996</v>
      </c>
      <c r="Q86" s="23">
        <v>10</v>
      </c>
      <c r="R86" s="23">
        <v>4.9000000000000004</v>
      </c>
      <c r="S86" s="23">
        <v>10</v>
      </c>
      <c r="T86" s="23">
        <v>4</v>
      </c>
      <c r="U86" s="23">
        <v>10</v>
      </c>
      <c r="V86" s="23">
        <v>5.2</v>
      </c>
      <c r="W86" s="23">
        <v>10</v>
      </c>
      <c r="X86" s="23">
        <v>3.3333333333333335</v>
      </c>
      <c r="Y86" s="23">
        <v>9</v>
      </c>
      <c r="Z86" s="23">
        <v>4.5555555555555554</v>
      </c>
      <c r="AA86" s="23">
        <v>9</v>
      </c>
      <c r="AB86" s="23">
        <v>3.4</v>
      </c>
      <c r="AC86" s="23">
        <v>10</v>
      </c>
      <c r="AD86" s="23">
        <v>3.8</v>
      </c>
      <c r="AE86" s="23">
        <v>10</v>
      </c>
      <c r="AF86" s="23">
        <v>5</v>
      </c>
      <c r="AG86" s="23">
        <v>10</v>
      </c>
      <c r="AH86" s="23">
        <v>5.4</v>
      </c>
      <c r="AI86" s="23">
        <v>10</v>
      </c>
      <c r="AJ86" s="23">
        <v>3.8</v>
      </c>
      <c r="AK86" s="23">
        <v>10</v>
      </c>
      <c r="AL86" s="23">
        <v>4.8</v>
      </c>
      <c r="AM86" s="23">
        <v>10</v>
      </c>
      <c r="AN86" s="23">
        <v>4.2</v>
      </c>
      <c r="AO86" s="23">
        <v>10</v>
      </c>
      <c r="AP86" s="23">
        <v>4.5999999999999996</v>
      </c>
      <c r="AQ86" s="23">
        <v>10</v>
      </c>
      <c r="AR86" s="23">
        <v>4.4000000000000004</v>
      </c>
      <c r="AS86" s="23">
        <v>10</v>
      </c>
      <c r="AT86" s="23">
        <v>5</v>
      </c>
      <c r="AU86" s="23">
        <v>10</v>
      </c>
      <c r="AV86" s="23">
        <v>3.4</v>
      </c>
      <c r="AW86" s="23">
        <v>10</v>
      </c>
      <c r="AX86" s="23">
        <v>4.2</v>
      </c>
      <c r="AY86" s="23">
        <v>10</v>
      </c>
      <c r="AZ86" s="23">
        <v>3.7</v>
      </c>
      <c r="BA86" s="23">
        <v>10</v>
      </c>
      <c r="BB86" s="23">
        <v>4.7</v>
      </c>
      <c r="BC86" s="23">
        <v>10</v>
      </c>
      <c r="BD86" s="23">
        <v>4.1111111111111107</v>
      </c>
      <c r="BE86" s="23">
        <v>9</v>
      </c>
      <c r="BF86" s="23">
        <v>4.875</v>
      </c>
      <c r="BG86" s="23">
        <v>8</v>
      </c>
      <c r="BH86" s="23">
        <v>4.3</v>
      </c>
      <c r="BI86" s="23">
        <v>10</v>
      </c>
      <c r="BJ86" s="23">
        <v>4.9000000000000004</v>
      </c>
      <c r="BK86" s="23">
        <v>10</v>
      </c>
    </row>
    <row r="87" spans="1:63" x14ac:dyDescent="0.25">
      <c r="A87" s="22" t="str">
        <f t="shared" si="1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339</v>
      </c>
      <c r="H87" s="23">
        <v>3.9641577060931898</v>
      </c>
      <c r="I87" s="23">
        <v>279</v>
      </c>
      <c r="J87" s="23">
        <v>4.8228782287822876</v>
      </c>
      <c r="K87" s="23">
        <v>271</v>
      </c>
      <c r="L87" s="23">
        <v>3.9422382671480145</v>
      </c>
      <c r="M87" s="23">
        <v>277</v>
      </c>
      <c r="N87" s="23">
        <v>4.7757352941176467</v>
      </c>
      <c r="O87" s="23">
        <v>272</v>
      </c>
      <c r="P87" s="23">
        <v>4.1090909090909093</v>
      </c>
      <c r="Q87" s="23">
        <v>275</v>
      </c>
      <c r="R87" s="23">
        <v>4.8984962406015038</v>
      </c>
      <c r="S87" s="23">
        <v>266</v>
      </c>
      <c r="T87" s="23">
        <v>4.2616487455197136</v>
      </c>
      <c r="U87" s="23">
        <v>279</v>
      </c>
      <c r="V87" s="23">
        <v>5.25</v>
      </c>
      <c r="W87" s="23">
        <v>272</v>
      </c>
      <c r="X87" s="23">
        <v>3.6996336996336998</v>
      </c>
      <c r="Y87" s="23">
        <v>273</v>
      </c>
      <c r="Z87" s="23">
        <v>4.8157894736842106</v>
      </c>
      <c r="AA87" s="23">
        <v>266</v>
      </c>
      <c r="AB87" s="23">
        <v>3.4892086330935252</v>
      </c>
      <c r="AC87" s="23">
        <v>278</v>
      </c>
      <c r="AD87" s="23">
        <v>3.6801470588235294</v>
      </c>
      <c r="AE87" s="23">
        <v>272</v>
      </c>
      <c r="AF87" s="23">
        <v>4.8525179856115104</v>
      </c>
      <c r="AG87" s="23">
        <v>278</v>
      </c>
      <c r="AH87" s="23">
        <v>5.2222222222222223</v>
      </c>
      <c r="AI87" s="23">
        <v>270</v>
      </c>
      <c r="AJ87" s="23">
        <v>3.827956989247312</v>
      </c>
      <c r="AK87" s="23">
        <v>279</v>
      </c>
      <c r="AL87" s="23">
        <v>4.7380073800738005</v>
      </c>
      <c r="AM87" s="23">
        <v>271</v>
      </c>
      <c r="AN87" s="23">
        <v>4.1299638989169676</v>
      </c>
      <c r="AO87" s="23">
        <v>277</v>
      </c>
      <c r="AP87" s="23">
        <v>4.5999999999999996</v>
      </c>
      <c r="AQ87" s="23">
        <v>270</v>
      </c>
      <c r="AR87" s="23">
        <v>4.4562043795620436</v>
      </c>
      <c r="AS87" s="23">
        <v>274</v>
      </c>
      <c r="AT87" s="23">
        <v>5.0410447761194028</v>
      </c>
      <c r="AU87" s="23">
        <v>268</v>
      </c>
      <c r="AV87" s="23">
        <v>3.3854545454545453</v>
      </c>
      <c r="AW87" s="23">
        <v>275</v>
      </c>
      <c r="AX87" s="23">
        <v>4.4684014869888475</v>
      </c>
      <c r="AY87" s="23">
        <v>269</v>
      </c>
      <c r="AZ87" s="23">
        <v>3.4756554307116105</v>
      </c>
      <c r="BA87" s="23">
        <v>267</v>
      </c>
      <c r="BB87" s="23">
        <v>4.4329501915708809</v>
      </c>
      <c r="BC87" s="23">
        <v>261</v>
      </c>
      <c r="BD87" s="23">
        <v>3.9743589743589745</v>
      </c>
      <c r="BE87" s="23">
        <v>273</v>
      </c>
      <c r="BF87" s="23">
        <v>4.6842105263157894</v>
      </c>
      <c r="BG87" s="23">
        <v>266</v>
      </c>
      <c r="BH87" s="23">
        <v>4.211678832116788</v>
      </c>
      <c r="BI87" s="23">
        <v>274</v>
      </c>
      <c r="BJ87" s="23">
        <v>4.9148148148148145</v>
      </c>
      <c r="BK87" s="23">
        <v>270</v>
      </c>
    </row>
    <row r="88" spans="1:63" x14ac:dyDescent="0.25">
      <c r="A88" s="22" t="str">
        <f t="shared" si="1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1581</v>
      </c>
      <c r="H88" s="23">
        <v>4.1567445365486062</v>
      </c>
      <c r="I88" s="23">
        <v>1327</v>
      </c>
      <c r="J88" s="23">
        <v>5.0038372985418267</v>
      </c>
      <c r="K88" s="23">
        <v>1303</v>
      </c>
      <c r="L88" s="23">
        <v>4.2259287338893099</v>
      </c>
      <c r="M88" s="23">
        <v>1319</v>
      </c>
      <c r="N88" s="23">
        <v>5.0731895223420649</v>
      </c>
      <c r="O88" s="23">
        <v>1298</v>
      </c>
      <c r="P88" s="23">
        <v>4.278927203065134</v>
      </c>
      <c r="Q88" s="23">
        <v>1305</v>
      </c>
      <c r="R88" s="23">
        <v>5.0805316653635657</v>
      </c>
      <c r="S88" s="23">
        <v>1279</v>
      </c>
      <c r="T88" s="23">
        <v>3.2651515151515151</v>
      </c>
      <c r="U88" s="23">
        <v>1320</v>
      </c>
      <c r="V88" s="23">
        <v>3.7364760432766615</v>
      </c>
      <c r="W88" s="23">
        <v>1294</v>
      </c>
      <c r="X88" s="23">
        <v>3.8283752860411902</v>
      </c>
      <c r="Y88" s="23">
        <v>1311</v>
      </c>
      <c r="Z88" s="23">
        <v>4.8490272373540853</v>
      </c>
      <c r="AA88" s="23">
        <v>1285</v>
      </c>
      <c r="AB88" s="23">
        <v>3.2250000000000001</v>
      </c>
      <c r="AC88" s="23">
        <v>1320</v>
      </c>
      <c r="AD88" s="23">
        <v>3.26702786377709</v>
      </c>
      <c r="AE88" s="23">
        <v>1292</v>
      </c>
      <c r="AF88" s="23">
        <v>5.2042360060514374</v>
      </c>
      <c r="AG88" s="23">
        <v>1322</v>
      </c>
      <c r="AH88" s="23">
        <v>5.5077041602465329</v>
      </c>
      <c r="AI88" s="23">
        <v>1298</v>
      </c>
      <c r="AJ88" s="23">
        <v>3.8575757575757574</v>
      </c>
      <c r="AK88" s="23">
        <v>1320</v>
      </c>
      <c r="AL88" s="23">
        <v>4.6938461538461542</v>
      </c>
      <c r="AM88" s="23">
        <v>1300</v>
      </c>
      <c r="AN88" s="23">
        <v>4.2436974789915967</v>
      </c>
      <c r="AO88" s="23">
        <v>1309</v>
      </c>
      <c r="AP88" s="23">
        <v>4.5865011636927848</v>
      </c>
      <c r="AQ88" s="23">
        <v>1289</v>
      </c>
      <c r="AR88" s="23">
        <v>4.6423637759017655</v>
      </c>
      <c r="AS88" s="23">
        <v>1303</v>
      </c>
      <c r="AT88" s="23">
        <v>5.07981220657277</v>
      </c>
      <c r="AU88" s="23">
        <v>1278</v>
      </c>
      <c r="AV88" s="23">
        <v>3.6226993865030677</v>
      </c>
      <c r="AW88" s="23">
        <v>1304</v>
      </c>
      <c r="AX88" s="23">
        <v>4.5397196261682247</v>
      </c>
      <c r="AY88" s="23">
        <v>1284</v>
      </c>
      <c r="AZ88" s="23">
        <v>3.7348367029548988</v>
      </c>
      <c r="BA88" s="23">
        <v>1286</v>
      </c>
      <c r="BB88" s="23">
        <v>4.493280632411067</v>
      </c>
      <c r="BC88" s="23">
        <v>1265</v>
      </c>
      <c r="BD88" s="23">
        <v>4.1033950617283947</v>
      </c>
      <c r="BE88" s="23">
        <v>1296</v>
      </c>
      <c r="BF88" s="23">
        <v>4.6252945797329144</v>
      </c>
      <c r="BG88" s="23">
        <v>1273</v>
      </c>
      <c r="BH88" s="23">
        <v>4.2280431432973806</v>
      </c>
      <c r="BI88" s="23">
        <v>1298</v>
      </c>
      <c r="BJ88" s="23">
        <v>4.8053166536356526</v>
      </c>
      <c r="BK88" s="23">
        <v>1279</v>
      </c>
    </row>
    <row r="89" spans="1:63" x14ac:dyDescent="0.25">
      <c r="A89" s="22" t="str">
        <f t="shared" si="1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138</v>
      </c>
      <c r="H89" s="23">
        <v>4.2285714285714286</v>
      </c>
      <c r="I89" s="23">
        <v>105</v>
      </c>
      <c r="J89" s="23">
        <v>4.7211538461538458</v>
      </c>
      <c r="K89" s="23">
        <v>104</v>
      </c>
      <c r="L89" s="23">
        <v>4.3047619047619046</v>
      </c>
      <c r="M89" s="23">
        <v>105</v>
      </c>
      <c r="N89" s="23">
        <v>4.7980769230769234</v>
      </c>
      <c r="O89" s="23">
        <v>104</v>
      </c>
      <c r="P89" s="23">
        <v>4.2019230769230766</v>
      </c>
      <c r="Q89" s="23">
        <v>104</v>
      </c>
      <c r="R89" s="23">
        <v>4.7029702970297027</v>
      </c>
      <c r="S89" s="23">
        <v>101</v>
      </c>
      <c r="T89" s="23">
        <v>3.7333333333333334</v>
      </c>
      <c r="U89" s="23">
        <v>105</v>
      </c>
      <c r="V89" s="23">
        <v>3.6057692307692308</v>
      </c>
      <c r="W89" s="23">
        <v>104</v>
      </c>
      <c r="X89" s="23">
        <v>3.6435643564356437</v>
      </c>
      <c r="Y89" s="23">
        <v>101</v>
      </c>
      <c r="Z89" s="23">
        <v>4.5252525252525251</v>
      </c>
      <c r="AA89" s="23">
        <v>99</v>
      </c>
      <c r="AB89" s="23">
        <v>3.9238095238095236</v>
      </c>
      <c r="AC89" s="23">
        <v>105</v>
      </c>
      <c r="AD89" s="23">
        <v>3.9807692307692308</v>
      </c>
      <c r="AE89" s="23">
        <v>104</v>
      </c>
      <c r="AF89" s="23">
        <v>5.0857142857142854</v>
      </c>
      <c r="AG89" s="23">
        <v>105</v>
      </c>
      <c r="AH89" s="23">
        <v>5.3366336633663369</v>
      </c>
      <c r="AI89" s="23">
        <v>101</v>
      </c>
      <c r="AJ89" s="23">
        <v>3.9711538461538463</v>
      </c>
      <c r="AK89" s="23">
        <v>104</v>
      </c>
      <c r="AL89" s="23">
        <v>4.6078431372549016</v>
      </c>
      <c r="AM89" s="23">
        <v>102</v>
      </c>
      <c r="AN89" s="23">
        <v>4.3557692307692308</v>
      </c>
      <c r="AO89" s="23">
        <v>104</v>
      </c>
      <c r="AP89" s="23">
        <v>4.5490196078431371</v>
      </c>
      <c r="AQ89" s="23">
        <v>102</v>
      </c>
      <c r="AR89" s="23">
        <v>4.72</v>
      </c>
      <c r="AS89" s="23">
        <v>100</v>
      </c>
      <c r="AT89" s="23">
        <v>4.9693877551020407</v>
      </c>
      <c r="AU89" s="23">
        <v>98</v>
      </c>
      <c r="AV89" s="23">
        <v>3.51</v>
      </c>
      <c r="AW89" s="23">
        <v>100</v>
      </c>
      <c r="AX89" s="23">
        <v>4.0808080808080804</v>
      </c>
      <c r="AY89" s="23">
        <v>99</v>
      </c>
      <c r="AZ89" s="23">
        <v>3.6767676767676769</v>
      </c>
      <c r="BA89" s="23">
        <v>99</v>
      </c>
      <c r="BB89" s="23">
        <v>4.1649484536082477</v>
      </c>
      <c r="BC89" s="23">
        <v>97</v>
      </c>
      <c r="BD89" s="23">
        <v>4.09</v>
      </c>
      <c r="BE89" s="23">
        <v>100</v>
      </c>
      <c r="BF89" s="23">
        <v>4.408163265306122</v>
      </c>
      <c r="BG89" s="23">
        <v>98</v>
      </c>
      <c r="BH89" s="23">
        <v>4.3535353535353538</v>
      </c>
      <c r="BI89" s="23">
        <v>99</v>
      </c>
      <c r="BJ89" s="23">
        <v>4.7777777777777777</v>
      </c>
      <c r="BK89" s="23">
        <v>99</v>
      </c>
    </row>
    <row r="90" spans="1:63" x14ac:dyDescent="0.25">
      <c r="A90" s="22" t="str">
        <f t="shared" si="1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6745</v>
      </c>
      <c r="H90" s="23">
        <v>3.9018188239449056</v>
      </c>
      <c r="I90" s="23">
        <v>5663</v>
      </c>
      <c r="J90" s="23">
        <v>4.5466040462427744</v>
      </c>
      <c r="K90" s="23">
        <v>5536</v>
      </c>
      <c r="L90" s="23">
        <v>3.8343069569835371</v>
      </c>
      <c r="M90" s="23">
        <v>5649</v>
      </c>
      <c r="N90" s="23">
        <v>4.4256781193490058</v>
      </c>
      <c r="O90" s="23">
        <v>5530</v>
      </c>
      <c r="P90" s="23">
        <v>3.9325000000000001</v>
      </c>
      <c r="Q90" s="23">
        <v>5600</v>
      </c>
      <c r="R90" s="23">
        <v>4.6063829787234045</v>
      </c>
      <c r="S90" s="23">
        <v>5452</v>
      </c>
      <c r="T90" s="23">
        <v>3.5339615931721196</v>
      </c>
      <c r="U90" s="23">
        <v>5624</v>
      </c>
      <c r="V90" s="23">
        <v>3.5653511947863867</v>
      </c>
      <c r="W90" s="23">
        <v>5524</v>
      </c>
      <c r="X90" s="23">
        <v>3.6271186440677967</v>
      </c>
      <c r="Y90" s="23">
        <v>5605</v>
      </c>
      <c r="Z90" s="23">
        <v>4.6455858161213675</v>
      </c>
      <c r="AA90" s="23">
        <v>5471</v>
      </c>
      <c r="AB90" s="23">
        <v>3.9147646219686161</v>
      </c>
      <c r="AC90" s="23">
        <v>5608</v>
      </c>
      <c r="AD90" s="23">
        <v>4.2689717925386717</v>
      </c>
      <c r="AE90" s="23">
        <v>5495</v>
      </c>
      <c r="AF90" s="23">
        <v>4.7862717275629656</v>
      </c>
      <c r="AG90" s="23">
        <v>5638</v>
      </c>
      <c r="AH90" s="23">
        <v>5.0335814122345255</v>
      </c>
      <c r="AI90" s="23">
        <v>5509</v>
      </c>
      <c r="AJ90" s="23">
        <v>3.6742572495997154</v>
      </c>
      <c r="AK90" s="23">
        <v>5621</v>
      </c>
      <c r="AL90" s="23">
        <v>4.3395508873596524</v>
      </c>
      <c r="AM90" s="23">
        <v>5522</v>
      </c>
      <c r="AN90" s="23">
        <v>4.1633273703041143</v>
      </c>
      <c r="AO90" s="23">
        <v>5590</v>
      </c>
      <c r="AP90" s="23">
        <v>4.4939101981457918</v>
      </c>
      <c r="AQ90" s="23">
        <v>5501</v>
      </c>
      <c r="AR90" s="23">
        <v>4.5336815561959654</v>
      </c>
      <c r="AS90" s="23">
        <v>5552</v>
      </c>
      <c r="AT90" s="23">
        <v>4.9250688705234156</v>
      </c>
      <c r="AU90" s="23">
        <v>5445</v>
      </c>
      <c r="AV90" s="23">
        <v>3.480807352676158</v>
      </c>
      <c r="AW90" s="23">
        <v>5549</v>
      </c>
      <c r="AX90" s="23">
        <v>4.334250596220877</v>
      </c>
      <c r="AY90" s="23">
        <v>5451</v>
      </c>
      <c r="AZ90" s="23">
        <v>3.5727289277261969</v>
      </c>
      <c r="BA90" s="23">
        <v>5493</v>
      </c>
      <c r="BB90" s="23">
        <v>4.3520786933927242</v>
      </c>
      <c r="BC90" s="23">
        <v>5388</v>
      </c>
      <c r="BD90" s="23">
        <v>3.8949367088607594</v>
      </c>
      <c r="BE90" s="23">
        <v>5530</v>
      </c>
      <c r="BF90" s="23">
        <v>4.3924167126817597</v>
      </c>
      <c r="BG90" s="23">
        <v>5433</v>
      </c>
      <c r="BH90" s="23">
        <v>4.0322638788752707</v>
      </c>
      <c r="BI90" s="23">
        <v>5548</v>
      </c>
      <c r="BJ90" s="23">
        <v>4.6371794871794876</v>
      </c>
      <c r="BK90" s="23">
        <v>5460</v>
      </c>
    </row>
    <row r="91" spans="1:63" x14ac:dyDescent="0.25">
      <c r="A91" s="22" t="str">
        <f t="shared" si="1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305</v>
      </c>
      <c r="H91" s="23">
        <v>3.9558232931726907</v>
      </c>
      <c r="I91" s="23">
        <v>249</v>
      </c>
      <c r="J91" s="23">
        <v>4.5265306122448976</v>
      </c>
      <c r="K91" s="23">
        <v>245</v>
      </c>
      <c r="L91" s="23">
        <v>3.8353413654618476</v>
      </c>
      <c r="M91" s="23">
        <v>249</v>
      </c>
      <c r="N91" s="23">
        <v>4.3943089430894311</v>
      </c>
      <c r="O91" s="23">
        <v>246</v>
      </c>
      <c r="P91" s="23">
        <v>3.869387755102041</v>
      </c>
      <c r="Q91" s="23">
        <v>245</v>
      </c>
      <c r="R91" s="23">
        <v>4.5560165975103732</v>
      </c>
      <c r="S91" s="23">
        <v>241</v>
      </c>
      <c r="T91" s="23">
        <v>3.7449392712550607</v>
      </c>
      <c r="U91" s="23">
        <v>247</v>
      </c>
      <c r="V91" s="23">
        <v>3.709016393442623</v>
      </c>
      <c r="W91" s="23">
        <v>244</v>
      </c>
      <c r="X91" s="23">
        <v>3.6626016260162602</v>
      </c>
      <c r="Y91" s="23">
        <v>246</v>
      </c>
      <c r="Z91" s="23">
        <v>4.6514522821576767</v>
      </c>
      <c r="AA91" s="23">
        <v>241</v>
      </c>
      <c r="AB91" s="23">
        <v>4.1214574898785425</v>
      </c>
      <c r="AC91" s="23">
        <v>247</v>
      </c>
      <c r="AD91" s="23">
        <v>4.3677685950413228</v>
      </c>
      <c r="AE91" s="23">
        <v>242</v>
      </c>
      <c r="AF91" s="23">
        <v>4.657258064516129</v>
      </c>
      <c r="AG91" s="23">
        <v>248</v>
      </c>
      <c r="AH91" s="23">
        <v>4.9958677685950414</v>
      </c>
      <c r="AI91" s="23">
        <v>242</v>
      </c>
      <c r="AJ91" s="23">
        <v>3.5789473684210527</v>
      </c>
      <c r="AK91" s="23">
        <v>247</v>
      </c>
      <c r="AL91" s="23">
        <v>4.2644628099173554</v>
      </c>
      <c r="AM91" s="23">
        <v>242</v>
      </c>
      <c r="AN91" s="23">
        <v>4.0364372469635628</v>
      </c>
      <c r="AO91" s="23">
        <v>247</v>
      </c>
      <c r="AP91" s="23">
        <v>4.5311203319502074</v>
      </c>
      <c r="AQ91" s="23">
        <v>241</v>
      </c>
      <c r="AR91" s="23">
        <v>4.487903225806452</v>
      </c>
      <c r="AS91" s="23">
        <v>248</v>
      </c>
      <c r="AT91" s="23">
        <v>4.8672199170124477</v>
      </c>
      <c r="AU91" s="23">
        <v>241</v>
      </c>
      <c r="AV91" s="23">
        <v>3.6138211382113821</v>
      </c>
      <c r="AW91" s="23">
        <v>246</v>
      </c>
      <c r="AX91" s="23">
        <v>4.221311475409836</v>
      </c>
      <c r="AY91" s="23">
        <v>244</v>
      </c>
      <c r="AZ91" s="23">
        <v>3.5614754098360657</v>
      </c>
      <c r="BA91" s="23">
        <v>244</v>
      </c>
      <c r="BB91" s="23">
        <v>4.2583333333333337</v>
      </c>
      <c r="BC91" s="23">
        <v>240</v>
      </c>
      <c r="BD91" s="23">
        <v>3.8536585365853657</v>
      </c>
      <c r="BE91" s="23">
        <v>246</v>
      </c>
      <c r="BF91" s="23">
        <v>4.3744855967078191</v>
      </c>
      <c r="BG91" s="23">
        <v>243</v>
      </c>
      <c r="BH91" s="23">
        <v>3.9797570850202431</v>
      </c>
      <c r="BI91" s="23">
        <v>247</v>
      </c>
      <c r="BJ91" s="23">
        <v>4.7049180327868854</v>
      </c>
      <c r="BK91" s="23">
        <v>244</v>
      </c>
    </row>
    <row r="92" spans="1:63" x14ac:dyDescent="0.25">
      <c r="A92" s="22" t="str">
        <f t="shared" si="1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805</v>
      </c>
      <c r="H92" s="23">
        <v>3.9171597633136095</v>
      </c>
      <c r="I92" s="23">
        <v>676</v>
      </c>
      <c r="J92" s="23">
        <v>4.6242514970059876</v>
      </c>
      <c r="K92" s="23">
        <v>668</v>
      </c>
      <c r="L92" s="23">
        <v>3.6656848306332841</v>
      </c>
      <c r="M92" s="23">
        <v>679</v>
      </c>
      <c r="N92" s="23">
        <v>4.2383808095952027</v>
      </c>
      <c r="O92" s="23">
        <v>667</v>
      </c>
      <c r="P92" s="23">
        <v>3.8481203007518796</v>
      </c>
      <c r="Q92" s="23">
        <v>665</v>
      </c>
      <c r="R92" s="23">
        <v>4.4466463414634143</v>
      </c>
      <c r="S92" s="23">
        <v>656</v>
      </c>
      <c r="T92" s="23">
        <v>3.3382789317507418</v>
      </c>
      <c r="U92" s="23">
        <v>674</v>
      </c>
      <c r="V92" s="23">
        <v>3.4856711915535445</v>
      </c>
      <c r="W92" s="23">
        <v>663</v>
      </c>
      <c r="X92" s="23">
        <v>3.6676691729323307</v>
      </c>
      <c r="Y92" s="23">
        <v>665</v>
      </c>
      <c r="Z92" s="23">
        <v>4.6280487804878048</v>
      </c>
      <c r="AA92" s="23">
        <v>656</v>
      </c>
      <c r="AB92" s="23">
        <v>4.4385185185185181</v>
      </c>
      <c r="AC92" s="23">
        <v>675</v>
      </c>
      <c r="AD92" s="23">
        <v>5.0888554216867474</v>
      </c>
      <c r="AE92" s="23">
        <v>664</v>
      </c>
      <c r="AF92" s="23">
        <v>4.6364985163204748</v>
      </c>
      <c r="AG92" s="23">
        <v>674</v>
      </c>
      <c r="AH92" s="23">
        <v>4.9096385542168672</v>
      </c>
      <c r="AI92" s="23">
        <v>664</v>
      </c>
      <c r="AJ92" s="23">
        <v>3.6192592592592594</v>
      </c>
      <c r="AK92" s="23">
        <v>675</v>
      </c>
      <c r="AL92" s="23">
        <v>4.2665662650602414</v>
      </c>
      <c r="AM92" s="23">
        <v>664</v>
      </c>
      <c r="AN92" s="23">
        <v>4.0044843049327357</v>
      </c>
      <c r="AO92" s="23">
        <v>669</v>
      </c>
      <c r="AP92" s="23">
        <v>4.4765506807866871</v>
      </c>
      <c r="AQ92" s="23">
        <v>661</v>
      </c>
      <c r="AR92" s="23">
        <v>4.5215453194650816</v>
      </c>
      <c r="AS92" s="23">
        <v>673</v>
      </c>
      <c r="AT92" s="23">
        <v>4.9107413010590015</v>
      </c>
      <c r="AU92" s="23">
        <v>661</v>
      </c>
      <c r="AV92" s="23">
        <v>3.3764880952380953</v>
      </c>
      <c r="AW92" s="23">
        <v>672</v>
      </c>
      <c r="AX92" s="23">
        <v>4.0197268588770863</v>
      </c>
      <c r="AY92" s="23">
        <v>659</v>
      </c>
      <c r="AZ92" s="23">
        <v>3.4984848484848485</v>
      </c>
      <c r="BA92" s="23">
        <v>660</v>
      </c>
      <c r="BB92" s="23">
        <v>4.0382262996941893</v>
      </c>
      <c r="BC92" s="23">
        <v>654</v>
      </c>
      <c r="BD92" s="23">
        <v>3.712143928035982</v>
      </c>
      <c r="BE92" s="23">
        <v>667</v>
      </c>
      <c r="BF92" s="23">
        <v>4.2137404580152671</v>
      </c>
      <c r="BG92" s="23">
        <v>655</v>
      </c>
      <c r="BH92" s="23">
        <v>3.8423423423423424</v>
      </c>
      <c r="BI92" s="23">
        <v>666</v>
      </c>
      <c r="BJ92" s="23">
        <v>4.4509803921568629</v>
      </c>
      <c r="BK92" s="23">
        <v>663</v>
      </c>
    </row>
    <row r="93" spans="1:63" x14ac:dyDescent="0.25">
      <c r="A93" s="22" t="str">
        <f t="shared" si="1"/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3.8571428571428572</v>
      </c>
      <c r="I93" s="23">
        <v>84</v>
      </c>
      <c r="J93" s="23">
        <v>4.5595238095238093</v>
      </c>
      <c r="K93" s="23">
        <v>84</v>
      </c>
      <c r="L93" s="23">
        <v>3.7738095238095237</v>
      </c>
      <c r="M93" s="23">
        <v>84</v>
      </c>
      <c r="N93" s="23">
        <v>4.3132530120481931</v>
      </c>
      <c r="O93" s="23">
        <v>83</v>
      </c>
      <c r="P93" s="23">
        <v>4.0121951219512191</v>
      </c>
      <c r="Q93" s="23">
        <v>82</v>
      </c>
      <c r="R93" s="23">
        <v>4.7073170731707314</v>
      </c>
      <c r="S93" s="23">
        <v>82</v>
      </c>
      <c r="T93" s="23">
        <v>3.3214285714285716</v>
      </c>
      <c r="U93" s="23">
        <v>84</v>
      </c>
      <c r="V93" s="23">
        <v>3.5487804878048781</v>
      </c>
      <c r="W93" s="23">
        <v>82</v>
      </c>
      <c r="X93" s="23">
        <v>3.5238095238095237</v>
      </c>
      <c r="Y93" s="23">
        <v>84</v>
      </c>
      <c r="Z93" s="23">
        <v>4.5542168674698793</v>
      </c>
      <c r="AA93" s="23">
        <v>83</v>
      </c>
      <c r="AB93" s="23">
        <v>3.9506172839506171</v>
      </c>
      <c r="AC93" s="23">
        <v>81</v>
      </c>
      <c r="AD93" s="23">
        <v>4.3580246913580245</v>
      </c>
      <c r="AE93" s="23">
        <v>81</v>
      </c>
      <c r="AF93" s="23">
        <v>4.927710843373494</v>
      </c>
      <c r="AG93" s="23">
        <v>83</v>
      </c>
      <c r="AH93" s="23">
        <v>5.1604938271604937</v>
      </c>
      <c r="AI93" s="23">
        <v>81</v>
      </c>
      <c r="AJ93" s="23">
        <v>3.8902439024390243</v>
      </c>
      <c r="AK93" s="23">
        <v>82</v>
      </c>
      <c r="AL93" s="23">
        <v>4.5731707317073171</v>
      </c>
      <c r="AM93" s="23">
        <v>82</v>
      </c>
      <c r="AN93" s="23">
        <v>4.3373493975903612</v>
      </c>
      <c r="AO93" s="23">
        <v>83</v>
      </c>
      <c r="AP93" s="23">
        <v>4.6829268292682924</v>
      </c>
      <c r="AQ93" s="23">
        <v>82</v>
      </c>
      <c r="AR93" s="23">
        <v>4.5952380952380949</v>
      </c>
      <c r="AS93" s="23">
        <v>84</v>
      </c>
      <c r="AT93" s="23">
        <v>4.927710843373494</v>
      </c>
      <c r="AU93" s="23">
        <v>83</v>
      </c>
      <c r="AV93" s="23">
        <v>3.4761904761904763</v>
      </c>
      <c r="AW93" s="23">
        <v>84</v>
      </c>
      <c r="AX93" s="23">
        <v>4.1785714285714288</v>
      </c>
      <c r="AY93" s="23">
        <v>84</v>
      </c>
      <c r="AZ93" s="23">
        <v>3.6385542168674698</v>
      </c>
      <c r="BA93" s="23">
        <v>83</v>
      </c>
      <c r="BB93" s="23">
        <v>4.3132530120481931</v>
      </c>
      <c r="BC93" s="23">
        <v>83</v>
      </c>
      <c r="BD93" s="23">
        <v>4.0361445783132526</v>
      </c>
      <c r="BE93" s="23">
        <v>83</v>
      </c>
      <c r="BF93" s="23">
        <v>4.4404761904761907</v>
      </c>
      <c r="BG93" s="23">
        <v>84</v>
      </c>
      <c r="BH93" s="23">
        <v>4.3452380952380949</v>
      </c>
      <c r="BI93" s="23">
        <v>84</v>
      </c>
      <c r="BJ93" s="23">
        <v>4.6987951807228914</v>
      </c>
      <c r="BK93" s="23">
        <v>83</v>
      </c>
    </row>
    <row r="94" spans="1:63" x14ac:dyDescent="0.25">
      <c r="A94" s="22" t="str">
        <f t="shared" si="1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1034</v>
      </c>
      <c r="H94" s="23">
        <v>3.9604966139954851</v>
      </c>
      <c r="I94" s="23">
        <v>886</v>
      </c>
      <c r="J94" s="23">
        <v>4.7963176064441884</v>
      </c>
      <c r="K94" s="23">
        <v>869</v>
      </c>
      <c r="L94" s="23">
        <v>3.8914027149321266</v>
      </c>
      <c r="M94" s="23">
        <v>884</v>
      </c>
      <c r="N94" s="23">
        <v>4.7338709677419351</v>
      </c>
      <c r="O94" s="23">
        <v>868</v>
      </c>
      <c r="P94" s="23">
        <v>3.9453924914675769</v>
      </c>
      <c r="Q94" s="23">
        <v>879</v>
      </c>
      <c r="R94" s="23">
        <v>4.81892523364486</v>
      </c>
      <c r="S94" s="23">
        <v>856</v>
      </c>
      <c r="T94" s="23">
        <v>3.6976217440543602</v>
      </c>
      <c r="U94" s="23">
        <v>883</v>
      </c>
      <c r="V94" s="23">
        <v>4.4375</v>
      </c>
      <c r="W94" s="23">
        <v>864</v>
      </c>
      <c r="X94" s="23">
        <v>3.3844393592677346</v>
      </c>
      <c r="Y94" s="23">
        <v>874</v>
      </c>
      <c r="Z94" s="23">
        <v>4.6877192982456144</v>
      </c>
      <c r="AA94" s="23">
        <v>855</v>
      </c>
      <c r="AB94" s="23">
        <v>3.4674285714285715</v>
      </c>
      <c r="AC94" s="23">
        <v>875</v>
      </c>
      <c r="AD94" s="23">
        <v>3.5499412455934194</v>
      </c>
      <c r="AE94" s="23">
        <v>851</v>
      </c>
      <c r="AF94" s="23">
        <v>4.8615209988649264</v>
      </c>
      <c r="AG94" s="23">
        <v>881</v>
      </c>
      <c r="AH94" s="23">
        <v>5.2276422764227641</v>
      </c>
      <c r="AI94" s="23">
        <v>861</v>
      </c>
      <c r="AJ94" s="23">
        <v>3.8158192090395482</v>
      </c>
      <c r="AK94" s="23">
        <v>885</v>
      </c>
      <c r="AL94" s="23">
        <v>5.1624423963133639</v>
      </c>
      <c r="AM94" s="23">
        <v>868</v>
      </c>
      <c r="AN94" s="23">
        <v>4.118778280542986</v>
      </c>
      <c r="AO94" s="23">
        <v>884</v>
      </c>
      <c r="AP94" s="23">
        <v>4.5501730103806226</v>
      </c>
      <c r="AQ94" s="23">
        <v>867</v>
      </c>
      <c r="AR94" s="23">
        <v>4.5166093928980526</v>
      </c>
      <c r="AS94" s="23">
        <v>873</v>
      </c>
      <c r="AT94" s="23">
        <v>5.04088785046729</v>
      </c>
      <c r="AU94" s="23">
        <v>856</v>
      </c>
      <c r="AV94" s="23">
        <v>3.459335624284078</v>
      </c>
      <c r="AW94" s="23">
        <v>873</v>
      </c>
      <c r="AX94" s="23">
        <v>4.5327102803738315</v>
      </c>
      <c r="AY94" s="23">
        <v>856</v>
      </c>
      <c r="AZ94" s="23">
        <v>3.5965317919075144</v>
      </c>
      <c r="BA94" s="23">
        <v>865</v>
      </c>
      <c r="BB94" s="23">
        <v>4.4810426540284363</v>
      </c>
      <c r="BC94" s="23">
        <v>844</v>
      </c>
      <c r="BD94" s="23">
        <v>3.9688940092165899</v>
      </c>
      <c r="BE94" s="23">
        <v>868</v>
      </c>
      <c r="BF94" s="23">
        <v>4.5658823529411761</v>
      </c>
      <c r="BG94" s="23">
        <v>850</v>
      </c>
      <c r="BH94" s="23">
        <v>4.2749140893470789</v>
      </c>
      <c r="BI94" s="23">
        <v>873</v>
      </c>
      <c r="BJ94" s="23">
        <v>4.8834498834498836</v>
      </c>
      <c r="BK94" s="23">
        <v>858</v>
      </c>
    </row>
    <row r="95" spans="1:63" x14ac:dyDescent="0.25">
      <c r="A95" s="22" t="str">
        <f t="shared" si="1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159</v>
      </c>
      <c r="H95" s="23">
        <v>4.1703703703703701</v>
      </c>
      <c r="I95" s="23">
        <v>135</v>
      </c>
      <c r="J95" s="23">
        <v>4.7593984962406015</v>
      </c>
      <c r="K95" s="23">
        <v>133</v>
      </c>
      <c r="L95" s="23">
        <v>4.0955882352941178</v>
      </c>
      <c r="M95" s="23">
        <v>136</v>
      </c>
      <c r="N95" s="23">
        <v>4.6268656716417906</v>
      </c>
      <c r="O95" s="23">
        <v>134</v>
      </c>
      <c r="P95" s="23">
        <v>4.1470588235294121</v>
      </c>
      <c r="Q95" s="23">
        <v>136</v>
      </c>
      <c r="R95" s="23">
        <v>4.7633587786259541</v>
      </c>
      <c r="S95" s="23">
        <v>131</v>
      </c>
      <c r="T95" s="23">
        <v>3.6592592592592594</v>
      </c>
      <c r="U95" s="23">
        <v>135</v>
      </c>
      <c r="V95" s="23">
        <v>4.3007518796992485</v>
      </c>
      <c r="W95" s="23">
        <v>133</v>
      </c>
      <c r="X95" s="23">
        <v>3.6030534351145036</v>
      </c>
      <c r="Y95" s="23">
        <v>131</v>
      </c>
      <c r="Z95" s="23">
        <v>4.592307692307692</v>
      </c>
      <c r="AA95" s="23">
        <v>130</v>
      </c>
      <c r="AB95" s="23">
        <v>3.4518518518518517</v>
      </c>
      <c r="AC95" s="23">
        <v>135</v>
      </c>
      <c r="AD95" s="23">
        <v>3.4135338345864663</v>
      </c>
      <c r="AE95" s="23">
        <v>133</v>
      </c>
      <c r="AF95" s="23">
        <v>4.9925373134328357</v>
      </c>
      <c r="AG95" s="23">
        <v>134</v>
      </c>
      <c r="AH95" s="23">
        <v>5.2595419847328246</v>
      </c>
      <c r="AI95" s="23">
        <v>131</v>
      </c>
      <c r="AJ95" s="23">
        <v>4.0296296296296292</v>
      </c>
      <c r="AK95" s="23">
        <v>135</v>
      </c>
      <c r="AL95" s="23">
        <v>4.6439393939393936</v>
      </c>
      <c r="AM95" s="23">
        <v>132</v>
      </c>
      <c r="AN95" s="23">
        <v>4.0671641791044779</v>
      </c>
      <c r="AO95" s="23">
        <v>134</v>
      </c>
      <c r="AP95" s="23">
        <v>4.4060150375939848</v>
      </c>
      <c r="AQ95" s="23">
        <v>133</v>
      </c>
      <c r="AR95" s="23">
        <v>4.5703703703703704</v>
      </c>
      <c r="AS95" s="23">
        <v>135</v>
      </c>
      <c r="AT95" s="23">
        <v>4.8863636363636367</v>
      </c>
      <c r="AU95" s="23">
        <v>132</v>
      </c>
      <c r="AV95" s="23">
        <v>3.4518518518518517</v>
      </c>
      <c r="AW95" s="23">
        <v>135</v>
      </c>
      <c r="AX95" s="23">
        <v>4.2105263157894735</v>
      </c>
      <c r="AY95" s="23">
        <v>133</v>
      </c>
      <c r="AZ95" s="23">
        <v>3.7537313432835822</v>
      </c>
      <c r="BA95" s="23">
        <v>134</v>
      </c>
      <c r="BB95" s="23">
        <v>4.3206106870229011</v>
      </c>
      <c r="BC95" s="23">
        <v>131</v>
      </c>
      <c r="BD95" s="23">
        <v>3.9172932330827068</v>
      </c>
      <c r="BE95" s="23">
        <v>133</v>
      </c>
      <c r="BF95" s="23">
        <v>4.33587786259542</v>
      </c>
      <c r="BG95" s="23">
        <v>131</v>
      </c>
      <c r="BH95" s="23">
        <v>4.1259259259259258</v>
      </c>
      <c r="BI95" s="23">
        <v>135</v>
      </c>
      <c r="BJ95" s="23">
        <v>4.6917293233082704</v>
      </c>
      <c r="BK95" s="23">
        <v>133</v>
      </c>
    </row>
    <row r="96" spans="1:63" x14ac:dyDescent="0.25">
      <c r="A96" s="22" t="str">
        <f t="shared" si="1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7647</v>
      </c>
      <c r="H96" s="23">
        <v>3.9495746326372778</v>
      </c>
      <c r="I96" s="23">
        <v>6465</v>
      </c>
      <c r="J96" s="23">
        <v>4.7195467422096318</v>
      </c>
      <c r="K96" s="23">
        <v>6354</v>
      </c>
      <c r="L96" s="23">
        <v>3.8373971113526943</v>
      </c>
      <c r="M96" s="23">
        <v>6439</v>
      </c>
      <c r="N96" s="23">
        <v>4.6155548529876702</v>
      </c>
      <c r="O96" s="23">
        <v>6326</v>
      </c>
      <c r="P96" s="23">
        <v>3.9512808423699513</v>
      </c>
      <c r="Q96" s="23">
        <v>6363</v>
      </c>
      <c r="R96" s="23">
        <v>4.6981253004326229</v>
      </c>
      <c r="S96" s="23">
        <v>6241</v>
      </c>
      <c r="T96" s="23">
        <v>3.4310210444271241</v>
      </c>
      <c r="U96" s="23">
        <v>6415</v>
      </c>
      <c r="V96" s="23">
        <v>3.6097560975609757</v>
      </c>
      <c r="W96" s="23">
        <v>6314</v>
      </c>
      <c r="X96" s="23">
        <v>3.4732788431310908</v>
      </c>
      <c r="Y96" s="23">
        <v>6362</v>
      </c>
      <c r="Z96" s="23">
        <v>4.6508799999999999</v>
      </c>
      <c r="AA96" s="23">
        <v>6250</v>
      </c>
      <c r="AB96" s="23">
        <v>3.6586013112706839</v>
      </c>
      <c r="AC96" s="23">
        <v>6406</v>
      </c>
      <c r="AD96" s="23">
        <v>3.9273680864589955</v>
      </c>
      <c r="AE96" s="23">
        <v>6292</v>
      </c>
      <c r="AF96" s="23">
        <v>4.82967118591242</v>
      </c>
      <c r="AG96" s="23">
        <v>6417</v>
      </c>
      <c r="AH96" s="23">
        <v>5.1291296060991103</v>
      </c>
      <c r="AI96" s="23">
        <v>6296</v>
      </c>
      <c r="AJ96" s="23">
        <v>3.7130841121495326</v>
      </c>
      <c r="AK96" s="23">
        <v>6420</v>
      </c>
      <c r="AL96" s="23">
        <v>4.6325529895602662</v>
      </c>
      <c r="AM96" s="23">
        <v>6322</v>
      </c>
      <c r="AN96" s="23">
        <v>4.1307944435773374</v>
      </c>
      <c r="AO96" s="23">
        <v>6407</v>
      </c>
      <c r="AP96" s="23">
        <v>4.5864578389495332</v>
      </c>
      <c r="AQ96" s="23">
        <v>6321</v>
      </c>
      <c r="AR96" s="23">
        <v>4.5433789954337902</v>
      </c>
      <c r="AS96" s="23">
        <v>6351</v>
      </c>
      <c r="AT96" s="23">
        <v>4.988135321468655</v>
      </c>
      <c r="AU96" s="23">
        <v>6237</v>
      </c>
      <c r="AV96" s="23">
        <v>3.4340485957715368</v>
      </c>
      <c r="AW96" s="23">
        <v>6338</v>
      </c>
      <c r="AX96" s="23">
        <v>4.3769206145966706</v>
      </c>
      <c r="AY96" s="23">
        <v>6248</v>
      </c>
      <c r="AZ96" s="23">
        <v>3.5774131889136669</v>
      </c>
      <c r="BA96" s="23">
        <v>6278</v>
      </c>
      <c r="BB96" s="23">
        <v>4.383195726080622</v>
      </c>
      <c r="BC96" s="23">
        <v>6177</v>
      </c>
      <c r="BD96" s="23">
        <v>3.9321631878557874</v>
      </c>
      <c r="BE96" s="23">
        <v>6324</v>
      </c>
      <c r="BF96" s="23">
        <v>4.4944613902713115</v>
      </c>
      <c r="BG96" s="23">
        <v>6229</v>
      </c>
      <c r="BH96" s="23">
        <v>4.0873479703048492</v>
      </c>
      <c r="BI96" s="23">
        <v>6331</v>
      </c>
      <c r="BJ96" s="23">
        <v>4.7329817833173538</v>
      </c>
      <c r="BK96" s="23">
        <v>6258</v>
      </c>
    </row>
    <row r="97" spans="1:63" x14ac:dyDescent="0.25">
      <c r="A97" s="22" t="str">
        <f t="shared" si="1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328</v>
      </c>
      <c r="H97" s="23">
        <v>4.1040892193308549</v>
      </c>
      <c r="I97" s="23">
        <v>269</v>
      </c>
      <c r="J97" s="23">
        <v>5.1064638783269958</v>
      </c>
      <c r="K97" s="23">
        <v>263</v>
      </c>
      <c r="L97" s="23">
        <v>3.9070631970260221</v>
      </c>
      <c r="M97" s="23">
        <v>269</v>
      </c>
      <c r="N97" s="23">
        <v>4.867924528301887</v>
      </c>
      <c r="O97" s="23">
        <v>265</v>
      </c>
      <c r="P97" s="23">
        <v>4.060377358490566</v>
      </c>
      <c r="Q97" s="23">
        <v>265</v>
      </c>
      <c r="R97" s="23">
        <v>4.9272030651340994</v>
      </c>
      <c r="S97" s="23">
        <v>261</v>
      </c>
      <c r="T97" s="23">
        <v>3.0970149253731343</v>
      </c>
      <c r="U97" s="23">
        <v>268</v>
      </c>
      <c r="V97" s="23">
        <v>3.4809160305343512</v>
      </c>
      <c r="W97" s="23">
        <v>262</v>
      </c>
      <c r="X97" s="23">
        <v>3.418250950570342</v>
      </c>
      <c r="Y97" s="23">
        <v>263</v>
      </c>
      <c r="Z97" s="23">
        <v>4.8372093023255811</v>
      </c>
      <c r="AA97" s="23">
        <v>258</v>
      </c>
      <c r="AB97" s="23">
        <v>3.6268656716417911</v>
      </c>
      <c r="AC97" s="23">
        <v>268</v>
      </c>
      <c r="AD97" s="23">
        <v>3.6287878787878789</v>
      </c>
      <c r="AE97" s="23">
        <v>264</v>
      </c>
      <c r="AF97" s="23">
        <v>4.8576779026217229</v>
      </c>
      <c r="AG97" s="23">
        <v>267</v>
      </c>
      <c r="AH97" s="23">
        <v>5.270992366412214</v>
      </c>
      <c r="AI97" s="23">
        <v>262</v>
      </c>
      <c r="AJ97" s="23">
        <v>3.8796992481203008</v>
      </c>
      <c r="AK97" s="23">
        <v>266</v>
      </c>
      <c r="AL97" s="23">
        <v>4.752851711026616</v>
      </c>
      <c r="AM97" s="23">
        <v>263</v>
      </c>
      <c r="AN97" s="23">
        <v>4.3955223880597014</v>
      </c>
      <c r="AO97" s="23">
        <v>268</v>
      </c>
      <c r="AP97" s="23">
        <v>4.6159695817490496</v>
      </c>
      <c r="AQ97" s="23">
        <v>263</v>
      </c>
      <c r="AR97" s="23">
        <v>4.6958174904942966</v>
      </c>
      <c r="AS97" s="23">
        <v>263</v>
      </c>
      <c r="AT97" s="23">
        <v>5.0389105058365757</v>
      </c>
      <c r="AU97" s="23">
        <v>257</v>
      </c>
      <c r="AV97" s="23">
        <v>3.6098484848484849</v>
      </c>
      <c r="AW97" s="23">
        <v>264</v>
      </c>
      <c r="AX97" s="23">
        <v>4.2895752895752892</v>
      </c>
      <c r="AY97" s="23">
        <v>259</v>
      </c>
      <c r="AZ97" s="23">
        <v>3.7471264367816093</v>
      </c>
      <c r="BA97" s="23">
        <v>261</v>
      </c>
      <c r="BB97" s="23">
        <v>4.42578125</v>
      </c>
      <c r="BC97" s="23">
        <v>256</v>
      </c>
      <c r="BD97" s="23">
        <v>3.8859315589353614</v>
      </c>
      <c r="BE97" s="23">
        <v>263</v>
      </c>
      <c r="BF97" s="23">
        <v>4.3783783783783781</v>
      </c>
      <c r="BG97" s="23">
        <v>259</v>
      </c>
      <c r="BH97" s="23">
        <v>4</v>
      </c>
      <c r="BI97" s="23">
        <v>264</v>
      </c>
      <c r="BJ97" s="23">
        <v>4.5328185328185331</v>
      </c>
      <c r="BK97" s="23">
        <v>259</v>
      </c>
    </row>
    <row r="98" spans="1:63" x14ac:dyDescent="0.25">
      <c r="A98" s="22" t="str">
        <f t="shared" si="1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4.0250000000000004</v>
      </c>
      <c r="I98" s="23">
        <v>80</v>
      </c>
      <c r="J98" s="23">
        <v>4.9390243902439028</v>
      </c>
      <c r="K98" s="23">
        <v>82</v>
      </c>
      <c r="L98" s="23">
        <v>3.8624999999999998</v>
      </c>
      <c r="M98" s="23">
        <v>80</v>
      </c>
      <c r="N98" s="23">
        <v>4.8292682926829267</v>
      </c>
      <c r="O98" s="23">
        <v>82</v>
      </c>
      <c r="P98" s="23">
        <v>3.9358974358974357</v>
      </c>
      <c r="Q98" s="23">
        <v>78</v>
      </c>
      <c r="R98" s="23">
        <v>4.9000000000000004</v>
      </c>
      <c r="S98" s="23">
        <v>80</v>
      </c>
      <c r="T98" s="23">
        <v>3.1392405063291138</v>
      </c>
      <c r="U98" s="23">
        <v>79</v>
      </c>
      <c r="V98" s="23">
        <v>3.6375000000000002</v>
      </c>
      <c r="W98" s="23">
        <v>80</v>
      </c>
      <c r="X98" s="23">
        <v>3.3670886075949369</v>
      </c>
      <c r="Y98" s="23">
        <v>79</v>
      </c>
      <c r="Z98" s="23">
        <v>4.8148148148148149</v>
      </c>
      <c r="AA98" s="23">
        <v>81</v>
      </c>
      <c r="AB98" s="23">
        <v>3.5625</v>
      </c>
      <c r="AC98" s="23">
        <v>80</v>
      </c>
      <c r="AD98" s="23">
        <v>3.4177215189873418</v>
      </c>
      <c r="AE98" s="23">
        <v>79</v>
      </c>
      <c r="AF98" s="23">
        <v>4.9873417721518987</v>
      </c>
      <c r="AG98" s="23">
        <v>79</v>
      </c>
      <c r="AH98" s="23">
        <v>5.2625000000000002</v>
      </c>
      <c r="AI98" s="23">
        <v>80</v>
      </c>
      <c r="AJ98" s="23">
        <v>3.6455696202531644</v>
      </c>
      <c r="AK98" s="23">
        <v>79</v>
      </c>
      <c r="AL98" s="23">
        <v>4.6790123456790127</v>
      </c>
      <c r="AM98" s="23">
        <v>81</v>
      </c>
      <c r="AN98" s="23">
        <v>3.9125000000000001</v>
      </c>
      <c r="AO98" s="23">
        <v>80</v>
      </c>
      <c r="AP98" s="23">
        <v>4.3414634146341466</v>
      </c>
      <c r="AQ98" s="23">
        <v>82</v>
      </c>
      <c r="AR98" s="23">
        <v>4.2531645569620249</v>
      </c>
      <c r="AS98" s="23">
        <v>79</v>
      </c>
      <c r="AT98" s="23">
        <v>4.8354430379746836</v>
      </c>
      <c r="AU98" s="23">
        <v>79</v>
      </c>
      <c r="AV98" s="23">
        <v>3.5569620253164556</v>
      </c>
      <c r="AW98" s="23">
        <v>79</v>
      </c>
      <c r="AX98" s="23">
        <v>4.5308641975308639</v>
      </c>
      <c r="AY98" s="23">
        <v>81</v>
      </c>
      <c r="AZ98" s="23">
        <v>3.5897435897435899</v>
      </c>
      <c r="BA98" s="23">
        <v>78</v>
      </c>
      <c r="BB98" s="23">
        <v>4.481012658227848</v>
      </c>
      <c r="BC98" s="23">
        <v>79</v>
      </c>
      <c r="BD98" s="23">
        <v>4</v>
      </c>
      <c r="BE98" s="23">
        <v>79</v>
      </c>
      <c r="BF98" s="23">
        <v>4.5625</v>
      </c>
      <c r="BG98" s="23">
        <v>80</v>
      </c>
      <c r="BH98" s="23">
        <v>4.2857142857142856</v>
      </c>
      <c r="BI98" s="23">
        <v>77</v>
      </c>
      <c r="BJ98" s="23">
        <v>4.7283950617283947</v>
      </c>
      <c r="BK98" s="23">
        <v>81</v>
      </c>
    </row>
    <row r="99" spans="1:63" x14ac:dyDescent="0.25">
      <c r="A99" s="22" t="str">
        <f t="shared" si="1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3.75</v>
      </c>
      <c r="I99" s="23">
        <v>4</v>
      </c>
      <c r="J99" s="23">
        <v>4.75</v>
      </c>
      <c r="K99" s="23">
        <v>4</v>
      </c>
      <c r="L99" s="23">
        <v>3</v>
      </c>
      <c r="M99" s="23">
        <v>4</v>
      </c>
      <c r="N99" s="23">
        <v>4</v>
      </c>
      <c r="O99" s="23">
        <v>4</v>
      </c>
      <c r="P99" s="23">
        <v>3.25</v>
      </c>
      <c r="Q99" s="23">
        <v>4</v>
      </c>
      <c r="R99" s="23">
        <v>4.75</v>
      </c>
      <c r="S99" s="23">
        <v>4</v>
      </c>
      <c r="T99" s="23">
        <v>4.5</v>
      </c>
      <c r="U99" s="23">
        <v>4</v>
      </c>
      <c r="V99" s="23">
        <v>4.75</v>
      </c>
      <c r="W99" s="23">
        <v>4</v>
      </c>
      <c r="X99" s="23">
        <v>3.75</v>
      </c>
      <c r="Y99" s="23">
        <v>4</v>
      </c>
      <c r="Z99" s="23">
        <v>4.75</v>
      </c>
      <c r="AA99" s="23">
        <v>4</v>
      </c>
      <c r="AB99" s="23">
        <v>3.25</v>
      </c>
      <c r="AC99" s="23">
        <v>4</v>
      </c>
      <c r="AD99" s="23">
        <v>3.5</v>
      </c>
      <c r="AE99" s="23">
        <v>4</v>
      </c>
      <c r="AF99" s="23">
        <v>5.75</v>
      </c>
      <c r="AG99" s="23">
        <v>4</v>
      </c>
      <c r="AH99" s="23">
        <v>5.5</v>
      </c>
      <c r="AI99" s="23">
        <v>4</v>
      </c>
      <c r="AJ99" s="23">
        <v>4.25</v>
      </c>
      <c r="AK99" s="23">
        <v>4</v>
      </c>
      <c r="AL99" s="23">
        <v>4.25</v>
      </c>
      <c r="AM99" s="23">
        <v>4</v>
      </c>
      <c r="AN99" s="23">
        <v>4.75</v>
      </c>
      <c r="AO99" s="23">
        <v>4</v>
      </c>
      <c r="AP99" s="23">
        <v>4.75</v>
      </c>
      <c r="AQ99" s="23">
        <v>4</v>
      </c>
      <c r="AR99" s="23">
        <v>4.25</v>
      </c>
      <c r="AS99" s="23">
        <v>4</v>
      </c>
      <c r="AT99" s="23">
        <v>5</v>
      </c>
      <c r="AU99" s="23">
        <v>4</v>
      </c>
      <c r="AV99" s="23">
        <v>3</v>
      </c>
      <c r="AW99" s="23">
        <v>4</v>
      </c>
      <c r="AX99" s="23">
        <v>3.5</v>
      </c>
      <c r="AY99" s="23">
        <v>4</v>
      </c>
      <c r="AZ99" s="23">
        <v>3.25</v>
      </c>
      <c r="BA99" s="23">
        <v>4</v>
      </c>
      <c r="BB99" s="23">
        <v>4</v>
      </c>
      <c r="BC99" s="23">
        <v>4</v>
      </c>
      <c r="BD99" s="23">
        <v>3.75</v>
      </c>
      <c r="BE99" s="23">
        <v>4</v>
      </c>
      <c r="BF99" s="23">
        <v>4</v>
      </c>
      <c r="BG99" s="23">
        <v>4</v>
      </c>
      <c r="BH99" s="23">
        <v>4.5</v>
      </c>
      <c r="BI99" s="23">
        <v>4</v>
      </c>
      <c r="BJ99" s="23">
        <v>5</v>
      </c>
      <c r="BK99" s="23">
        <v>4</v>
      </c>
    </row>
    <row r="100" spans="1:63" x14ac:dyDescent="0.25">
      <c r="A100" s="22" t="str">
        <f t="shared" si="1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2170</v>
      </c>
      <c r="H100" s="23">
        <v>3.8852278967600218</v>
      </c>
      <c r="I100" s="23">
        <v>1821</v>
      </c>
      <c r="J100" s="23">
        <v>4.5443820224719103</v>
      </c>
      <c r="K100" s="23">
        <v>1780</v>
      </c>
      <c r="L100" s="23">
        <v>3.6987885462555066</v>
      </c>
      <c r="M100" s="23">
        <v>1816</v>
      </c>
      <c r="N100" s="23">
        <v>4.2927927927927927</v>
      </c>
      <c r="O100" s="23">
        <v>1776</v>
      </c>
      <c r="P100" s="23">
        <v>3.8472222222222223</v>
      </c>
      <c r="Q100" s="23">
        <v>1800</v>
      </c>
      <c r="R100" s="23">
        <v>4.5270039795338262</v>
      </c>
      <c r="S100" s="23">
        <v>1759</v>
      </c>
      <c r="T100" s="23">
        <v>3.5027502750275028</v>
      </c>
      <c r="U100" s="23">
        <v>1818</v>
      </c>
      <c r="V100" s="23">
        <v>3.5871404399323179</v>
      </c>
      <c r="W100" s="23">
        <v>1773</v>
      </c>
      <c r="X100" s="23">
        <v>3.5913621262458473</v>
      </c>
      <c r="Y100" s="23">
        <v>1806</v>
      </c>
      <c r="Z100" s="23">
        <v>4.6281179138321997</v>
      </c>
      <c r="AA100" s="23">
        <v>1764</v>
      </c>
      <c r="AB100" s="23">
        <v>4.0669247787610621</v>
      </c>
      <c r="AC100" s="23">
        <v>1808</v>
      </c>
      <c r="AD100" s="23">
        <v>4.4165251839275612</v>
      </c>
      <c r="AE100" s="23">
        <v>1767</v>
      </c>
      <c r="AF100" s="23">
        <v>4.5550636413945771</v>
      </c>
      <c r="AG100" s="23">
        <v>1807</v>
      </c>
      <c r="AH100" s="23">
        <v>4.8520408163265305</v>
      </c>
      <c r="AI100" s="23">
        <v>1764</v>
      </c>
      <c r="AJ100" s="23">
        <v>3.6414782129067844</v>
      </c>
      <c r="AK100" s="23">
        <v>1813</v>
      </c>
      <c r="AL100" s="23">
        <v>4.2548022598870059</v>
      </c>
      <c r="AM100" s="23">
        <v>1770</v>
      </c>
      <c r="AN100" s="23">
        <v>4.1037160288408208</v>
      </c>
      <c r="AO100" s="23">
        <v>1803</v>
      </c>
      <c r="AP100" s="23">
        <v>4.4679886685552406</v>
      </c>
      <c r="AQ100" s="23">
        <v>1765</v>
      </c>
      <c r="AR100" s="23">
        <v>4.497765363128492</v>
      </c>
      <c r="AS100" s="23">
        <v>1790</v>
      </c>
      <c r="AT100" s="23">
        <v>4.8769318832283917</v>
      </c>
      <c r="AU100" s="23">
        <v>1747</v>
      </c>
      <c r="AV100" s="23">
        <v>3.5101010101010099</v>
      </c>
      <c r="AW100" s="23">
        <v>1782</v>
      </c>
      <c r="AX100" s="23">
        <v>4.2906178489702516</v>
      </c>
      <c r="AY100" s="23">
        <v>1748</v>
      </c>
      <c r="AZ100" s="23">
        <v>3.5443252399774141</v>
      </c>
      <c r="BA100" s="23">
        <v>1771</v>
      </c>
      <c r="BB100" s="23">
        <v>4.3631123919308354</v>
      </c>
      <c r="BC100" s="23">
        <v>1735</v>
      </c>
      <c r="BD100" s="23">
        <v>3.7480359147025815</v>
      </c>
      <c r="BE100" s="23">
        <v>1782</v>
      </c>
      <c r="BF100" s="23">
        <v>4.2752293577981648</v>
      </c>
      <c r="BG100" s="23">
        <v>1744</v>
      </c>
      <c r="BH100" s="23">
        <v>3.8657718120805371</v>
      </c>
      <c r="BI100" s="23">
        <v>1788</v>
      </c>
      <c r="BJ100" s="23">
        <v>4.4580239862935462</v>
      </c>
      <c r="BK100" s="23">
        <v>1751</v>
      </c>
    </row>
    <row r="101" spans="1:63" x14ac:dyDescent="0.25">
      <c r="A101" s="22" t="str">
        <f t="shared" si="1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225</v>
      </c>
      <c r="H101" s="23">
        <v>4.0261780104712042</v>
      </c>
      <c r="I101" s="23">
        <v>191</v>
      </c>
      <c r="J101" s="23">
        <v>4.6702127659574471</v>
      </c>
      <c r="K101" s="23">
        <v>188</v>
      </c>
      <c r="L101" s="23">
        <v>3.9057591623036649</v>
      </c>
      <c r="M101" s="23">
        <v>191</v>
      </c>
      <c r="N101" s="23">
        <v>4.4680851063829783</v>
      </c>
      <c r="O101" s="23">
        <v>188</v>
      </c>
      <c r="P101" s="23">
        <v>3.9210526315789473</v>
      </c>
      <c r="Q101" s="23">
        <v>190</v>
      </c>
      <c r="R101" s="23">
        <v>4.736559139784946</v>
      </c>
      <c r="S101" s="23">
        <v>186</v>
      </c>
      <c r="T101" s="23">
        <v>3.3297872340425534</v>
      </c>
      <c r="U101" s="23">
        <v>188</v>
      </c>
      <c r="V101" s="23">
        <v>3.1989247311827955</v>
      </c>
      <c r="W101" s="23">
        <v>186</v>
      </c>
      <c r="X101" s="23">
        <v>3.3473684210526318</v>
      </c>
      <c r="Y101" s="23">
        <v>190</v>
      </c>
      <c r="Z101" s="23">
        <v>4.7914438502673793</v>
      </c>
      <c r="AA101" s="23">
        <v>187</v>
      </c>
      <c r="AB101" s="23">
        <v>3.7936507936507935</v>
      </c>
      <c r="AC101" s="23">
        <v>189</v>
      </c>
      <c r="AD101" s="23">
        <v>4.360215053763441</v>
      </c>
      <c r="AE101" s="23">
        <v>186</v>
      </c>
      <c r="AF101" s="23">
        <v>4.9109947643979055</v>
      </c>
      <c r="AG101" s="23">
        <v>191</v>
      </c>
      <c r="AH101" s="23">
        <v>5.0531914893617023</v>
      </c>
      <c r="AI101" s="23">
        <v>188</v>
      </c>
      <c r="AJ101" s="23">
        <v>3.7978723404255321</v>
      </c>
      <c r="AK101" s="23">
        <v>188</v>
      </c>
      <c r="AL101" s="23">
        <v>4.4973262032085559</v>
      </c>
      <c r="AM101" s="23">
        <v>187</v>
      </c>
      <c r="AN101" s="23">
        <v>4.1764705882352944</v>
      </c>
      <c r="AO101" s="23">
        <v>187</v>
      </c>
      <c r="AP101" s="23">
        <v>4.629032258064516</v>
      </c>
      <c r="AQ101" s="23">
        <v>186</v>
      </c>
      <c r="AR101" s="23">
        <v>4.6387434554973819</v>
      </c>
      <c r="AS101" s="23">
        <v>191</v>
      </c>
      <c r="AT101" s="23">
        <v>5.0748663101604281</v>
      </c>
      <c r="AU101" s="23">
        <v>187</v>
      </c>
      <c r="AV101" s="23">
        <v>3.5421052631578949</v>
      </c>
      <c r="AW101" s="23">
        <v>190</v>
      </c>
      <c r="AX101" s="23">
        <v>4.4840425531914896</v>
      </c>
      <c r="AY101" s="23">
        <v>188</v>
      </c>
      <c r="AZ101" s="23">
        <v>3.5079365079365079</v>
      </c>
      <c r="BA101" s="23">
        <v>189</v>
      </c>
      <c r="BB101" s="23">
        <v>4.4491978609625669</v>
      </c>
      <c r="BC101" s="23">
        <v>187</v>
      </c>
      <c r="BD101" s="23">
        <v>3.8263157894736843</v>
      </c>
      <c r="BE101" s="23">
        <v>190</v>
      </c>
      <c r="BF101" s="23">
        <v>4.5212765957446805</v>
      </c>
      <c r="BG101" s="23">
        <v>188</v>
      </c>
      <c r="BH101" s="23">
        <v>3.9738219895287958</v>
      </c>
      <c r="BI101" s="23">
        <v>191</v>
      </c>
      <c r="BJ101" s="23">
        <v>4.6296296296296298</v>
      </c>
      <c r="BK101" s="23">
        <v>189</v>
      </c>
    </row>
    <row r="102" spans="1:63" x14ac:dyDescent="0.25">
      <c r="A102" s="22" t="str">
        <f t="shared" si="1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628</v>
      </c>
      <c r="H102" s="23">
        <v>4.3877551020408161</v>
      </c>
      <c r="I102" s="23">
        <v>539</v>
      </c>
      <c r="J102" s="23">
        <v>4.955223880597015</v>
      </c>
      <c r="K102" s="23">
        <v>536</v>
      </c>
      <c r="L102" s="23">
        <v>3.9925788497217067</v>
      </c>
      <c r="M102" s="23">
        <v>539</v>
      </c>
      <c r="N102" s="23">
        <v>4.4878504672897197</v>
      </c>
      <c r="O102" s="23">
        <v>535</v>
      </c>
      <c r="P102" s="23">
        <v>4.1584905660377363</v>
      </c>
      <c r="Q102" s="23">
        <v>530</v>
      </c>
      <c r="R102" s="23">
        <v>4.7532956685499057</v>
      </c>
      <c r="S102" s="23">
        <v>531</v>
      </c>
      <c r="T102" s="23">
        <v>3.2340823970037453</v>
      </c>
      <c r="U102" s="23">
        <v>534</v>
      </c>
      <c r="V102" s="23">
        <v>3.1838649155722325</v>
      </c>
      <c r="W102" s="23">
        <v>533</v>
      </c>
      <c r="X102" s="23">
        <v>3.6741996233521657</v>
      </c>
      <c r="Y102" s="23">
        <v>531</v>
      </c>
      <c r="Z102" s="23">
        <v>4.8133333333333335</v>
      </c>
      <c r="AA102" s="23">
        <v>525</v>
      </c>
      <c r="AB102" s="23">
        <v>4.4293785310734464</v>
      </c>
      <c r="AC102" s="23">
        <v>531</v>
      </c>
      <c r="AD102" s="23">
        <v>5.0958646616541357</v>
      </c>
      <c r="AE102" s="23">
        <v>532</v>
      </c>
      <c r="AF102" s="23">
        <v>4.83955223880597</v>
      </c>
      <c r="AG102" s="23">
        <v>536</v>
      </c>
      <c r="AH102" s="23">
        <v>5.0507518796992485</v>
      </c>
      <c r="AI102" s="23">
        <v>532</v>
      </c>
      <c r="AJ102" s="23">
        <v>3.8171641791044775</v>
      </c>
      <c r="AK102" s="23">
        <v>536</v>
      </c>
      <c r="AL102" s="23">
        <v>4.399624765478424</v>
      </c>
      <c r="AM102" s="23">
        <v>533</v>
      </c>
      <c r="AN102" s="23">
        <v>4.2696629213483144</v>
      </c>
      <c r="AO102" s="23">
        <v>534</v>
      </c>
      <c r="AP102" s="23">
        <v>4.8568738229755182</v>
      </c>
      <c r="AQ102" s="23">
        <v>531</v>
      </c>
      <c r="AR102" s="23">
        <v>4.7973733583489677</v>
      </c>
      <c r="AS102" s="23">
        <v>533</v>
      </c>
      <c r="AT102" s="23">
        <v>5.1283018867924532</v>
      </c>
      <c r="AU102" s="23">
        <v>530</v>
      </c>
      <c r="AV102" s="23">
        <v>3.5641509433962266</v>
      </c>
      <c r="AW102" s="23">
        <v>530</v>
      </c>
      <c r="AX102" s="23">
        <v>4.0988593155893538</v>
      </c>
      <c r="AY102" s="23">
        <v>526</v>
      </c>
      <c r="AZ102" s="23">
        <v>3.7538167938931299</v>
      </c>
      <c r="BA102" s="23">
        <v>524</v>
      </c>
      <c r="BB102" s="23">
        <v>4.3365200764818352</v>
      </c>
      <c r="BC102" s="23">
        <v>523</v>
      </c>
      <c r="BD102" s="23">
        <v>3.9322033898305087</v>
      </c>
      <c r="BE102" s="23">
        <v>531</v>
      </c>
      <c r="BF102" s="23">
        <v>4.3693181818181817</v>
      </c>
      <c r="BG102" s="23">
        <v>528</v>
      </c>
      <c r="BH102" s="23">
        <v>3.8603773584905658</v>
      </c>
      <c r="BI102" s="23">
        <v>530</v>
      </c>
      <c r="BJ102" s="23">
        <v>4.4337121212121211</v>
      </c>
      <c r="BK102" s="23">
        <v>528</v>
      </c>
    </row>
    <row r="103" spans="1:63" x14ac:dyDescent="0.25">
      <c r="A103" s="22" t="str">
        <f t="shared" si="1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4059</v>
      </c>
      <c r="H103" s="23">
        <v>3.9774590163934427</v>
      </c>
      <c r="I103" s="23">
        <v>3416</v>
      </c>
      <c r="J103" s="23">
        <v>4.6658718330849478</v>
      </c>
      <c r="K103" s="23">
        <v>3355</v>
      </c>
      <c r="L103" s="23">
        <v>3.9509688784497943</v>
      </c>
      <c r="M103" s="23">
        <v>3406</v>
      </c>
      <c r="N103" s="23">
        <v>4.6022115959354455</v>
      </c>
      <c r="O103" s="23">
        <v>3346</v>
      </c>
      <c r="P103" s="23">
        <v>4.0299703264094955</v>
      </c>
      <c r="Q103" s="23">
        <v>3370</v>
      </c>
      <c r="R103" s="23">
        <v>4.724357034795764</v>
      </c>
      <c r="S103" s="23">
        <v>3305</v>
      </c>
      <c r="T103" s="23">
        <v>3.4751251103915219</v>
      </c>
      <c r="U103" s="23">
        <v>3397</v>
      </c>
      <c r="V103" s="23">
        <v>3.6265348906858339</v>
      </c>
      <c r="W103" s="23">
        <v>3339</v>
      </c>
      <c r="X103" s="23">
        <v>3.512630014858841</v>
      </c>
      <c r="Y103" s="23">
        <v>3365</v>
      </c>
      <c r="Z103" s="23">
        <v>4.753333333333333</v>
      </c>
      <c r="AA103" s="23">
        <v>3300</v>
      </c>
      <c r="AB103" s="23">
        <v>3.6356335514574658</v>
      </c>
      <c r="AC103" s="23">
        <v>3362</v>
      </c>
      <c r="AD103" s="23">
        <v>3.8697097944377266</v>
      </c>
      <c r="AE103" s="23">
        <v>3308</v>
      </c>
      <c r="AF103" s="23">
        <v>4.9631268436578173</v>
      </c>
      <c r="AG103" s="23">
        <v>3390</v>
      </c>
      <c r="AH103" s="23">
        <v>5.1993375489310445</v>
      </c>
      <c r="AI103" s="23">
        <v>3321</v>
      </c>
      <c r="AJ103" s="23">
        <v>3.6717737183264583</v>
      </c>
      <c r="AK103" s="23">
        <v>3394</v>
      </c>
      <c r="AL103" s="23">
        <v>4.4575202641849296</v>
      </c>
      <c r="AM103" s="23">
        <v>3331</v>
      </c>
      <c r="AN103" s="23">
        <v>4.1767483033343167</v>
      </c>
      <c r="AO103" s="23">
        <v>3389</v>
      </c>
      <c r="AP103" s="23">
        <v>4.5482613908872898</v>
      </c>
      <c r="AQ103" s="23">
        <v>3336</v>
      </c>
      <c r="AR103" s="23">
        <v>4.6106824925816028</v>
      </c>
      <c r="AS103" s="23">
        <v>3370</v>
      </c>
      <c r="AT103" s="23">
        <v>5.0009088155104511</v>
      </c>
      <c r="AU103" s="23">
        <v>3301</v>
      </c>
      <c r="AV103" s="23">
        <v>3.486454301875558</v>
      </c>
      <c r="AW103" s="23">
        <v>3359</v>
      </c>
      <c r="AX103" s="23">
        <v>4.3733011174871637</v>
      </c>
      <c r="AY103" s="23">
        <v>3311</v>
      </c>
      <c r="AZ103" s="23">
        <v>3.5625188309731848</v>
      </c>
      <c r="BA103" s="23">
        <v>3319</v>
      </c>
      <c r="BB103" s="23">
        <v>4.3809523809523814</v>
      </c>
      <c r="BC103" s="23">
        <v>3255</v>
      </c>
      <c r="BD103" s="23">
        <v>3.9487179487179489</v>
      </c>
      <c r="BE103" s="23">
        <v>3354</v>
      </c>
      <c r="BF103" s="23">
        <v>4.4541048167222055</v>
      </c>
      <c r="BG103" s="23">
        <v>3301</v>
      </c>
      <c r="BH103" s="23">
        <v>4.2092261904761905</v>
      </c>
      <c r="BI103" s="23">
        <v>3360</v>
      </c>
      <c r="BJ103" s="23">
        <v>4.7225241545893724</v>
      </c>
      <c r="BK103" s="23">
        <v>3312</v>
      </c>
    </row>
    <row r="104" spans="1:63" x14ac:dyDescent="0.25">
      <c r="A104" s="22" t="str">
        <f t="shared" si="1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102</v>
      </c>
      <c r="H104" s="23">
        <v>3.5882352941176472</v>
      </c>
      <c r="I104" s="23">
        <v>85</v>
      </c>
      <c r="J104" s="23">
        <v>4.6219512195121952</v>
      </c>
      <c r="K104" s="23">
        <v>82</v>
      </c>
      <c r="L104" s="23">
        <v>3.6904761904761907</v>
      </c>
      <c r="M104" s="23">
        <v>84</v>
      </c>
      <c r="N104" s="23">
        <v>4.5714285714285712</v>
      </c>
      <c r="O104" s="23">
        <v>84</v>
      </c>
      <c r="P104" s="23">
        <v>3.5542168674698793</v>
      </c>
      <c r="Q104" s="23">
        <v>83</v>
      </c>
      <c r="R104" s="23">
        <v>4.5802469135802468</v>
      </c>
      <c r="S104" s="23">
        <v>81</v>
      </c>
      <c r="T104" s="23">
        <v>3.1411764705882352</v>
      </c>
      <c r="U104" s="23">
        <v>85</v>
      </c>
      <c r="V104" s="23">
        <v>3.4634146341463414</v>
      </c>
      <c r="W104" s="23">
        <v>82</v>
      </c>
      <c r="X104" s="23">
        <v>3.2439024390243905</v>
      </c>
      <c r="Y104" s="23">
        <v>82</v>
      </c>
      <c r="Z104" s="23">
        <v>4.5555555555555554</v>
      </c>
      <c r="AA104" s="23">
        <v>81</v>
      </c>
      <c r="AB104" s="23">
        <v>3.1566265060240966</v>
      </c>
      <c r="AC104" s="23">
        <v>83</v>
      </c>
      <c r="AD104" s="23">
        <v>3.4337349397590362</v>
      </c>
      <c r="AE104" s="23">
        <v>83</v>
      </c>
      <c r="AF104" s="23">
        <v>4.5060240963855422</v>
      </c>
      <c r="AG104" s="23">
        <v>83</v>
      </c>
      <c r="AH104" s="23">
        <v>5.0625</v>
      </c>
      <c r="AI104" s="23">
        <v>80</v>
      </c>
      <c r="AJ104" s="23">
        <v>3.4880952380952381</v>
      </c>
      <c r="AK104" s="23">
        <v>84</v>
      </c>
      <c r="AL104" s="23">
        <v>4.8690476190476186</v>
      </c>
      <c r="AM104" s="23">
        <v>84</v>
      </c>
      <c r="AN104" s="23">
        <v>3.7882352941176469</v>
      </c>
      <c r="AO104" s="23">
        <v>85</v>
      </c>
      <c r="AP104" s="23">
        <v>4.6071428571428568</v>
      </c>
      <c r="AQ104" s="23">
        <v>84</v>
      </c>
      <c r="AR104" s="23">
        <v>4.1124999999999998</v>
      </c>
      <c r="AS104" s="23">
        <v>80</v>
      </c>
      <c r="AT104" s="23">
        <v>4.8624999999999998</v>
      </c>
      <c r="AU104" s="23">
        <v>80</v>
      </c>
      <c r="AV104" s="23">
        <v>3.2875000000000001</v>
      </c>
      <c r="AW104" s="23">
        <v>80</v>
      </c>
      <c r="AX104" s="23">
        <v>4.4805194805194803</v>
      </c>
      <c r="AY104" s="23">
        <v>77</v>
      </c>
      <c r="AZ104" s="23">
        <v>3.3658536585365852</v>
      </c>
      <c r="BA104" s="23">
        <v>82</v>
      </c>
      <c r="BB104" s="23">
        <v>4.625</v>
      </c>
      <c r="BC104" s="23">
        <v>80</v>
      </c>
      <c r="BD104" s="23">
        <v>3.6951219512195124</v>
      </c>
      <c r="BE104" s="23">
        <v>82</v>
      </c>
      <c r="BF104" s="23">
        <v>4.8024691358024691</v>
      </c>
      <c r="BG104" s="23">
        <v>81</v>
      </c>
      <c r="BH104" s="23">
        <v>4.1375000000000002</v>
      </c>
      <c r="BI104" s="23">
        <v>80</v>
      </c>
      <c r="BJ104" s="23">
        <v>4.8765432098765435</v>
      </c>
      <c r="BK104" s="23">
        <v>81</v>
      </c>
    </row>
    <row r="105" spans="1:63" x14ac:dyDescent="0.25">
      <c r="A105" s="22" t="str">
        <f t="shared" si="1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18</v>
      </c>
      <c r="H105" s="23">
        <v>3.9285714285714284</v>
      </c>
      <c r="I105" s="23">
        <v>14</v>
      </c>
      <c r="J105" s="23">
        <v>5</v>
      </c>
      <c r="K105" s="23">
        <v>14</v>
      </c>
      <c r="L105" s="23">
        <v>3.5</v>
      </c>
      <c r="M105" s="23">
        <v>14</v>
      </c>
      <c r="N105" s="23">
        <v>4.8571428571428568</v>
      </c>
      <c r="O105" s="23">
        <v>14</v>
      </c>
      <c r="P105" s="23">
        <v>3.9285714285714284</v>
      </c>
      <c r="Q105" s="23">
        <v>14</v>
      </c>
      <c r="R105" s="23">
        <v>4.9285714285714288</v>
      </c>
      <c r="S105" s="23">
        <v>14</v>
      </c>
      <c r="T105" s="23">
        <v>3.2142857142857144</v>
      </c>
      <c r="U105" s="23">
        <v>14</v>
      </c>
      <c r="V105" s="23">
        <v>4.0714285714285712</v>
      </c>
      <c r="W105" s="23">
        <v>14</v>
      </c>
      <c r="X105" s="23">
        <v>3.3571428571428572</v>
      </c>
      <c r="Y105" s="23">
        <v>14</v>
      </c>
      <c r="Z105" s="23">
        <v>4.7857142857142856</v>
      </c>
      <c r="AA105" s="23">
        <v>14</v>
      </c>
      <c r="AB105" s="23">
        <v>3.2857142857142856</v>
      </c>
      <c r="AC105" s="23">
        <v>14</v>
      </c>
      <c r="AD105" s="23">
        <v>3.8571428571428572</v>
      </c>
      <c r="AE105" s="23">
        <v>14</v>
      </c>
      <c r="AF105" s="23">
        <v>5.2857142857142856</v>
      </c>
      <c r="AG105" s="23">
        <v>14</v>
      </c>
      <c r="AH105" s="23">
        <v>5.615384615384615</v>
      </c>
      <c r="AI105" s="23">
        <v>13</v>
      </c>
      <c r="AJ105" s="23">
        <v>3.6428571428571428</v>
      </c>
      <c r="AK105" s="23">
        <v>14</v>
      </c>
      <c r="AL105" s="23">
        <v>5.0714285714285712</v>
      </c>
      <c r="AM105" s="23">
        <v>14</v>
      </c>
      <c r="AN105" s="23">
        <v>4.2857142857142856</v>
      </c>
      <c r="AO105" s="23">
        <v>14</v>
      </c>
      <c r="AP105" s="23">
        <v>4.6428571428571432</v>
      </c>
      <c r="AQ105" s="23">
        <v>14</v>
      </c>
      <c r="AR105" s="23">
        <v>4.7142857142857144</v>
      </c>
      <c r="AS105" s="23">
        <v>14</v>
      </c>
      <c r="AT105" s="23">
        <v>5.3571428571428568</v>
      </c>
      <c r="AU105" s="23">
        <v>14</v>
      </c>
      <c r="AV105" s="23">
        <v>3.2857142857142856</v>
      </c>
      <c r="AW105" s="23">
        <v>14</v>
      </c>
      <c r="AX105" s="23">
        <v>4.4285714285714288</v>
      </c>
      <c r="AY105" s="23">
        <v>14</v>
      </c>
      <c r="AZ105" s="23">
        <v>3.2857142857142856</v>
      </c>
      <c r="BA105" s="23">
        <v>14</v>
      </c>
      <c r="BB105" s="23">
        <v>4.2142857142857144</v>
      </c>
      <c r="BC105" s="23">
        <v>14</v>
      </c>
      <c r="BD105" s="23">
        <v>4.1428571428571432</v>
      </c>
      <c r="BE105" s="23">
        <v>14</v>
      </c>
      <c r="BF105" s="23">
        <v>4.8571428571428568</v>
      </c>
      <c r="BG105" s="23">
        <v>14</v>
      </c>
      <c r="BH105" s="23">
        <v>3.8571428571428572</v>
      </c>
      <c r="BI105" s="23">
        <v>14</v>
      </c>
      <c r="BJ105" s="23">
        <v>4.7857142857142856</v>
      </c>
      <c r="BK105" s="23">
        <v>14</v>
      </c>
    </row>
    <row r="106" spans="1:63" x14ac:dyDescent="0.25">
      <c r="A106" s="22" t="str">
        <f t="shared" si="1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311</v>
      </c>
      <c r="H106" s="23">
        <v>3.9272030651340994</v>
      </c>
      <c r="I106" s="23">
        <v>261</v>
      </c>
      <c r="J106" s="23">
        <v>4.4440154440154442</v>
      </c>
      <c r="K106" s="23">
        <v>259</v>
      </c>
      <c r="L106" s="23">
        <v>3.8914728682170541</v>
      </c>
      <c r="M106" s="23">
        <v>258</v>
      </c>
      <c r="N106" s="23">
        <v>4.51171875</v>
      </c>
      <c r="O106" s="23">
        <v>256</v>
      </c>
      <c r="P106" s="23">
        <v>3.9960629921259843</v>
      </c>
      <c r="Q106" s="23">
        <v>254</v>
      </c>
      <c r="R106" s="23">
        <v>4.5098039215686274</v>
      </c>
      <c r="S106" s="23">
        <v>255</v>
      </c>
      <c r="T106" s="23">
        <v>3.5134099616858236</v>
      </c>
      <c r="U106" s="23">
        <v>261</v>
      </c>
      <c r="V106" s="23">
        <v>3.5846153846153848</v>
      </c>
      <c r="W106" s="23">
        <v>260</v>
      </c>
      <c r="X106" s="23">
        <v>3.5375494071146245</v>
      </c>
      <c r="Y106" s="23">
        <v>253</v>
      </c>
      <c r="Z106" s="23">
        <v>4.3438735177865615</v>
      </c>
      <c r="AA106" s="23">
        <v>253</v>
      </c>
      <c r="AB106" s="23">
        <v>3.7374517374517375</v>
      </c>
      <c r="AC106" s="23">
        <v>259</v>
      </c>
      <c r="AD106" s="23">
        <v>3.748062015503876</v>
      </c>
      <c r="AE106" s="23">
        <v>258</v>
      </c>
      <c r="AF106" s="23">
        <v>4.8604651162790695</v>
      </c>
      <c r="AG106" s="23">
        <v>258</v>
      </c>
      <c r="AH106" s="23">
        <v>5.03515625</v>
      </c>
      <c r="AI106" s="23">
        <v>256</v>
      </c>
      <c r="AJ106" s="23">
        <v>3.8461538461538463</v>
      </c>
      <c r="AK106" s="23">
        <v>260</v>
      </c>
      <c r="AL106" s="23">
        <v>4.5426356589147288</v>
      </c>
      <c r="AM106" s="23">
        <v>258</v>
      </c>
      <c r="AN106" s="23">
        <v>4.1307692307692312</v>
      </c>
      <c r="AO106" s="23">
        <v>260</v>
      </c>
      <c r="AP106" s="23">
        <v>4.381322957198444</v>
      </c>
      <c r="AQ106" s="23">
        <v>257</v>
      </c>
      <c r="AR106" s="23">
        <v>4.4903474903474905</v>
      </c>
      <c r="AS106" s="23">
        <v>259</v>
      </c>
      <c r="AT106" s="23">
        <v>4.796875</v>
      </c>
      <c r="AU106" s="23">
        <v>256</v>
      </c>
      <c r="AV106" s="23">
        <v>3.3706563706563708</v>
      </c>
      <c r="AW106" s="23">
        <v>259</v>
      </c>
      <c r="AX106" s="23">
        <v>4.0972762645914393</v>
      </c>
      <c r="AY106" s="23">
        <v>257</v>
      </c>
      <c r="AZ106" s="23">
        <v>3.568093385214008</v>
      </c>
      <c r="BA106" s="23">
        <v>257</v>
      </c>
      <c r="BB106" s="23">
        <v>4.1607843137254905</v>
      </c>
      <c r="BC106" s="23">
        <v>255</v>
      </c>
      <c r="BD106" s="23">
        <v>3.9884169884169882</v>
      </c>
      <c r="BE106" s="23">
        <v>259</v>
      </c>
      <c r="BF106" s="23">
        <v>4.333333333333333</v>
      </c>
      <c r="BG106" s="23">
        <v>255</v>
      </c>
      <c r="BH106" s="23">
        <v>4.3100775193798446</v>
      </c>
      <c r="BI106" s="23">
        <v>258</v>
      </c>
      <c r="BJ106" s="23">
        <v>4.7596899224806197</v>
      </c>
      <c r="BK106" s="23">
        <v>258</v>
      </c>
    </row>
    <row r="107" spans="1:63" x14ac:dyDescent="0.25">
      <c r="A107" s="22" t="str">
        <f t="shared" si="1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842</v>
      </c>
      <c r="H107" s="23">
        <v>4.1691884456671255</v>
      </c>
      <c r="I107" s="23">
        <v>727</v>
      </c>
      <c r="J107" s="23">
        <v>4.9109874826147424</v>
      </c>
      <c r="K107" s="23">
        <v>719</v>
      </c>
      <c r="L107" s="23">
        <v>4.1341632088520059</v>
      </c>
      <c r="M107" s="23">
        <v>723</v>
      </c>
      <c r="N107" s="23">
        <v>4.8217270194986073</v>
      </c>
      <c r="O107" s="23">
        <v>718</v>
      </c>
      <c r="P107" s="23">
        <v>4.1020979020979018</v>
      </c>
      <c r="Q107" s="23">
        <v>715</v>
      </c>
      <c r="R107" s="23">
        <v>4.8846694796061882</v>
      </c>
      <c r="S107" s="23">
        <v>711</v>
      </c>
      <c r="T107" s="23">
        <v>3.3430152143845091</v>
      </c>
      <c r="U107" s="23">
        <v>723</v>
      </c>
      <c r="V107" s="23">
        <v>3.5726256983240225</v>
      </c>
      <c r="W107" s="23">
        <v>716</v>
      </c>
      <c r="X107" s="23">
        <v>3.5321229050279328</v>
      </c>
      <c r="Y107" s="23">
        <v>716</v>
      </c>
      <c r="Z107" s="23">
        <v>4.8985915492957748</v>
      </c>
      <c r="AA107" s="23">
        <v>710</v>
      </c>
      <c r="AB107" s="23">
        <v>3.5158620689655171</v>
      </c>
      <c r="AC107" s="23">
        <v>725</v>
      </c>
      <c r="AD107" s="23">
        <v>3.6097902097902099</v>
      </c>
      <c r="AE107" s="23">
        <v>715</v>
      </c>
      <c r="AF107" s="23">
        <v>5.0612813370473537</v>
      </c>
      <c r="AG107" s="23">
        <v>718</v>
      </c>
      <c r="AH107" s="23">
        <v>5.2815126050420167</v>
      </c>
      <c r="AI107" s="23">
        <v>714</v>
      </c>
      <c r="AJ107" s="23">
        <v>4.0567081604426001</v>
      </c>
      <c r="AK107" s="23">
        <v>723</v>
      </c>
      <c r="AL107" s="23">
        <v>5.0139860139860142</v>
      </c>
      <c r="AM107" s="23">
        <v>715</v>
      </c>
      <c r="AN107" s="23">
        <v>4.2527777777777782</v>
      </c>
      <c r="AO107" s="23">
        <v>720</v>
      </c>
      <c r="AP107" s="23">
        <v>4.612676056338028</v>
      </c>
      <c r="AQ107" s="23">
        <v>710</v>
      </c>
      <c r="AR107" s="23">
        <v>4.6749999999999998</v>
      </c>
      <c r="AS107" s="23">
        <v>720</v>
      </c>
      <c r="AT107" s="23">
        <v>5.0805084745762707</v>
      </c>
      <c r="AU107" s="23">
        <v>708</v>
      </c>
      <c r="AV107" s="23">
        <v>3.7057182705718272</v>
      </c>
      <c r="AW107" s="23">
        <v>717</v>
      </c>
      <c r="AX107" s="23">
        <v>4.6309859154929578</v>
      </c>
      <c r="AY107" s="23">
        <v>710</v>
      </c>
      <c r="AZ107" s="23">
        <v>3.7650349650349648</v>
      </c>
      <c r="BA107" s="23">
        <v>715</v>
      </c>
      <c r="BB107" s="23">
        <v>4.601418439716312</v>
      </c>
      <c r="BC107" s="23">
        <v>705</v>
      </c>
      <c r="BD107" s="23">
        <v>4.0727272727272723</v>
      </c>
      <c r="BE107" s="23">
        <v>715</v>
      </c>
      <c r="BF107" s="23">
        <v>4.6195190947666198</v>
      </c>
      <c r="BG107" s="23">
        <v>707</v>
      </c>
      <c r="BH107" s="23">
        <v>4.2178770949720672</v>
      </c>
      <c r="BI107" s="23">
        <v>716</v>
      </c>
      <c r="BJ107" s="23">
        <v>4.7394957983193278</v>
      </c>
      <c r="BK107" s="23">
        <v>714</v>
      </c>
    </row>
    <row r="108" spans="1:63" x14ac:dyDescent="0.25">
      <c r="A108" s="22" t="str">
        <f t="shared" si="1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1639</v>
      </c>
      <c r="H108" s="23">
        <v>3.9436936936936937</v>
      </c>
      <c r="I108" s="23">
        <v>1332</v>
      </c>
      <c r="J108" s="23">
        <v>4.6894977168949774</v>
      </c>
      <c r="K108" s="23">
        <v>1314</v>
      </c>
      <c r="L108" s="23">
        <v>3.774193548387097</v>
      </c>
      <c r="M108" s="23">
        <v>1333</v>
      </c>
      <c r="N108" s="23">
        <v>4.4215314632297193</v>
      </c>
      <c r="O108" s="23">
        <v>1319</v>
      </c>
      <c r="P108" s="23">
        <v>3.8865194211728866</v>
      </c>
      <c r="Q108" s="23">
        <v>1313</v>
      </c>
      <c r="R108" s="23">
        <v>4.6077220077220078</v>
      </c>
      <c r="S108" s="23">
        <v>1295</v>
      </c>
      <c r="T108" s="23">
        <v>3.4928193499622071</v>
      </c>
      <c r="U108" s="23">
        <v>1323</v>
      </c>
      <c r="V108" s="23">
        <v>3.7735271614384085</v>
      </c>
      <c r="W108" s="23">
        <v>1307</v>
      </c>
      <c r="X108" s="23">
        <v>3.4105102817974107</v>
      </c>
      <c r="Y108" s="23">
        <v>1313</v>
      </c>
      <c r="Z108" s="23">
        <v>4.6073903002309473</v>
      </c>
      <c r="AA108" s="23">
        <v>1299</v>
      </c>
      <c r="AB108" s="23">
        <v>3.8786959818043973</v>
      </c>
      <c r="AC108" s="23">
        <v>1319</v>
      </c>
      <c r="AD108" s="23">
        <v>4.4541284403669721</v>
      </c>
      <c r="AE108" s="23">
        <v>1308</v>
      </c>
      <c r="AF108" s="23">
        <v>4.6392452830188677</v>
      </c>
      <c r="AG108" s="23">
        <v>1325</v>
      </c>
      <c r="AH108" s="23">
        <v>5.0192012288786483</v>
      </c>
      <c r="AI108" s="23">
        <v>1302</v>
      </c>
      <c r="AJ108" s="23">
        <v>3.7306525037936269</v>
      </c>
      <c r="AK108" s="23">
        <v>1318</v>
      </c>
      <c r="AL108" s="23">
        <v>4.7911247130833967</v>
      </c>
      <c r="AM108" s="23">
        <v>1307</v>
      </c>
      <c r="AN108" s="23">
        <v>4.187452180566182</v>
      </c>
      <c r="AO108" s="23">
        <v>1307</v>
      </c>
      <c r="AP108" s="23">
        <v>4.6117103235747301</v>
      </c>
      <c r="AQ108" s="23">
        <v>1298</v>
      </c>
      <c r="AR108" s="23">
        <v>4.6453576864535773</v>
      </c>
      <c r="AS108" s="23">
        <v>1314</v>
      </c>
      <c r="AT108" s="23">
        <v>5.0338722093918395</v>
      </c>
      <c r="AU108" s="23">
        <v>1299</v>
      </c>
      <c r="AV108" s="23">
        <v>3.5631659056316591</v>
      </c>
      <c r="AW108" s="23">
        <v>1314</v>
      </c>
      <c r="AX108" s="23">
        <v>4.2224788298691305</v>
      </c>
      <c r="AY108" s="23">
        <v>1299</v>
      </c>
      <c r="AZ108" s="23">
        <v>3.6984615384615385</v>
      </c>
      <c r="BA108" s="23">
        <v>1300</v>
      </c>
      <c r="BB108" s="23">
        <v>4.3169398907103824</v>
      </c>
      <c r="BC108" s="23">
        <v>1281</v>
      </c>
      <c r="BD108" s="23">
        <v>3.9192073170731709</v>
      </c>
      <c r="BE108" s="23">
        <v>1312</v>
      </c>
      <c r="BF108" s="23">
        <v>4.412723041117145</v>
      </c>
      <c r="BG108" s="23">
        <v>1289</v>
      </c>
      <c r="BH108" s="23">
        <v>4.0790273556231007</v>
      </c>
      <c r="BI108" s="23">
        <v>1316</v>
      </c>
      <c r="BJ108" s="23">
        <v>4.6874039938556065</v>
      </c>
      <c r="BK108" s="23">
        <v>1302</v>
      </c>
    </row>
    <row r="109" spans="1:63" x14ac:dyDescent="0.25">
      <c r="A109" s="22" t="str">
        <f t="shared" si="1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118</v>
      </c>
      <c r="H109" s="23">
        <v>4.094736842105263</v>
      </c>
      <c r="I109" s="23">
        <v>95</v>
      </c>
      <c r="J109" s="23">
        <v>4.8152173913043477</v>
      </c>
      <c r="K109" s="23">
        <v>92</v>
      </c>
      <c r="L109" s="23">
        <v>3.9578947368421051</v>
      </c>
      <c r="M109" s="23">
        <v>95</v>
      </c>
      <c r="N109" s="23">
        <v>4.6630434782608692</v>
      </c>
      <c r="O109" s="23">
        <v>92</v>
      </c>
      <c r="P109" s="23">
        <v>3.8617021276595747</v>
      </c>
      <c r="Q109" s="23">
        <v>94</v>
      </c>
      <c r="R109" s="23">
        <v>4.7065217391304346</v>
      </c>
      <c r="S109" s="23">
        <v>92</v>
      </c>
      <c r="T109" s="23">
        <v>3.1382978723404253</v>
      </c>
      <c r="U109" s="23">
        <v>94</v>
      </c>
      <c r="V109" s="23">
        <v>3.6333333333333333</v>
      </c>
      <c r="W109" s="23">
        <v>90</v>
      </c>
      <c r="X109" s="23">
        <v>3.2978723404255321</v>
      </c>
      <c r="Y109" s="23">
        <v>94</v>
      </c>
      <c r="Z109" s="23">
        <v>4.8681318681318677</v>
      </c>
      <c r="AA109" s="23">
        <v>91</v>
      </c>
      <c r="AB109" s="23">
        <v>3.5425531914893615</v>
      </c>
      <c r="AC109" s="23">
        <v>94</v>
      </c>
      <c r="AD109" s="23">
        <v>3.8681318681318682</v>
      </c>
      <c r="AE109" s="23">
        <v>91</v>
      </c>
      <c r="AF109" s="23">
        <v>4.8191489361702127</v>
      </c>
      <c r="AG109" s="23">
        <v>94</v>
      </c>
      <c r="AH109" s="23">
        <v>5.2197802197802199</v>
      </c>
      <c r="AI109" s="23">
        <v>91</v>
      </c>
      <c r="AJ109" s="23">
        <v>3.8210526315789473</v>
      </c>
      <c r="AK109" s="23">
        <v>95</v>
      </c>
      <c r="AL109" s="23">
        <v>4.7692307692307692</v>
      </c>
      <c r="AM109" s="23">
        <v>91</v>
      </c>
      <c r="AN109" s="23">
        <v>4.1157894736842104</v>
      </c>
      <c r="AO109" s="23">
        <v>95</v>
      </c>
      <c r="AP109" s="23">
        <v>4.6195652173913047</v>
      </c>
      <c r="AQ109" s="23">
        <v>92</v>
      </c>
      <c r="AR109" s="23">
        <v>4.4736842105263159</v>
      </c>
      <c r="AS109" s="23">
        <v>95</v>
      </c>
      <c r="AT109" s="23">
        <v>4.9456521739130439</v>
      </c>
      <c r="AU109" s="23">
        <v>92</v>
      </c>
      <c r="AV109" s="23">
        <v>3.4526315789473685</v>
      </c>
      <c r="AW109" s="23">
        <v>95</v>
      </c>
      <c r="AX109" s="23">
        <v>4.3804347826086953</v>
      </c>
      <c r="AY109" s="23">
        <v>92</v>
      </c>
      <c r="AZ109" s="23">
        <v>3.6276595744680851</v>
      </c>
      <c r="BA109" s="23">
        <v>94</v>
      </c>
      <c r="BB109" s="23">
        <v>4.4494382022471912</v>
      </c>
      <c r="BC109" s="23">
        <v>89</v>
      </c>
      <c r="BD109" s="23">
        <v>3.8</v>
      </c>
      <c r="BE109" s="23">
        <v>95</v>
      </c>
      <c r="BF109" s="23">
        <v>4.5777777777777775</v>
      </c>
      <c r="BG109" s="23">
        <v>90</v>
      </c>
      <c r="BH109" s="23">
        <v>3.9578947368421051</v>
      </c>
      <c r="BI109" s="23">
        <v>95</v>
      </c>
      <c r="BJ109" s="23">
        <v>4.6739130434782608</v>
      </c>
      <c r="BK109" s="23">
        <v>92</v>
      </c>
    </row>
    <row r="110" spans="1:63" x14ac:dyDescent="0.25">
      <c r="A110" s="22" t="str">
        <f t="shared" si="1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2110</v>
      </c>
      <c r="H110" s="23">
        <v>4.059029807130333</v>
      </c>
      <c r="I110" s="23">
        <v>1711</v>
      </c>
      <c r="J110" s="23">
        <v>4.9287833827893177</v>
      </c>
      <c r="K110" s="23">
        <v>1685</v>
      </c>
      <c r="L110" s="23">
        <v>4.004694835680751</v>
      </c>
      <c r="M110" s="23">
        <v>1704</v>
      </c>
      <c r="N110" s="23">
        <v>4.8392109982068137</v>
      </c>
      <c r="O110" s="23">
        <v>1673</v>
      </c>
      <c r="P110" s="23">
        <v>4.0445632798573978</v>
      </c>
      <c r="Q110" s="23">
        <v>1683</v>
      </c>
      <c r="R110" s="23">
        <v>4.8987341772151902</v>
      </c>
      <c r="S110" s="23">
        <v>1659</v>
      </c>
      <c r="T110" s="23">
        <v>3.372791519434629</v>
      </c>
      <c r="U110" s="23">
        <v>1698</v>
      </c>
      <c r="V110" s="23">
        <v>3.6408576533650985</v>
      </c>
      <c r="W110" s="23">
        <v>1679</v>
      </c>
      <c r="X110" s="23">
        <v>3.5802249851983423</v>
      </c>
      <c r="Y110" s="23">
        <v>1689</v>
      </c>
      <c r="Z110" s="23">
        <v>4.8811524609843939</v>
      </c>
      <c r="AA110" s="23">
        <v>1666</v>
      </c>
      <c r="AB110" s="23">
        <v>3.4050857480780605</v>
      </c>
      <c r="AC110" s="23">
        <v>1691</v>
      </c>
      <c r="AD110" s="23">
        <v>3.5331739390316796</v>
      </c>
      <c r="AE110" s="23">
        <v>1673</v>
      </c>
      <c r="AF110" s="23">
        <v>5.0035335689045937</v>
      </c>
      <c r="AG110" s="23">
        <v>1698</v>
      </c>
      <c r="AH110" s="23">
        <v>5.3257621040047818</v>
      </c>
      <c r="AI110" s="23">
        <v>1673</v>
      </c>
      <c r="AJ110" s="23">
        <v>4.0282021151586367</v>
      </c>
      <c r="AK110" s="23">
        <v>1702</v>
      </c>
      <c r="AL110" s="23">
        <v>5.1751042287075641</v>
      </c>
      <c r="AM110" s="23">
        <v>1679</v>
      </c>
      <c r="AN110" s="23">
        <v>4.277058823529412</v>
      </c>
      <c r="AO110" s="23">
        <v>1700</v>
      </c>
      <c r="AP110" s="23">
        <v>4.6708482676224614</v>
      </c>
      <c r="AQ110" s="23">
        <v>1674</v>
      </c>
      <c r="AR110" s="23">
        <v>4.6298701298701301</v>
      </c>
      <c r="AS110" s="23">
        <v>1694</v>
      </c>
      <c r="AT110" s="23">
        <v>5.1072498502097066</v>
      </c>
      <c r="AU110" s="23">
        <v>1669</v>
      </c>
      <c r="AV110" s="23">
        <v>3.54695806261075</v>
      </c>
      <c r="AW110" s="23">
        <v>1693</v>
      </c>
      <c r="AX110" s="23">
        <v>4.4865671641791041</v>
      </c>
      <c r="AY110" s="23">
        <v>1675</v>
      </c>
      <c r="AZ110" s="23">
        <v>3.719881305637982</v>
      </c>
      <c r="BA110" s="23">
        <v>1685</v>
      </c>
      <c r="BB110" s="23">
        <v>4.5522027761013879</v>
      </c>
      <c r="BC110" s="23">
        <v>1657</v>
      </c>
      <c r="BD110" s="23">
        <v>4.1077560686796923</v>
      </c>
      <c r="BE110" s="23">
        <v>1689</v>
      </c>
      <c r="BF110" s="23">
        <v>4.662454873646209</v>
      </c>
      <c r="BG110" s="23">
        <v>1662</v>
      </c>
      <c r="BH110" s="23">
        <v>4.2878250591016549</v>
      </c>
      <c r="BI110" s="23">
        <v>1692</v>
      </c>
      <c r="BJ110" s="23">
        <v>4.9060442848593659</v>
      </c>
      <c r="BK110" s="23">
        <v>1671</v>
      </c>
    </row>
    <row r="111" spans="1:63" x14ac:dyDescent="0.25">
      <c r="A111" s="22" t="str">
        <f t="shared" si="1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1617</v>
      </c>
      <c r="H111" s="23">
        <v>3.7714285714285714</v>
      </c>
      <c r="I111" s="23">
        <v>1330</v>
      </c>
      <c r="J111" s="23">
        <v>4.6952526799387444</v>
      </c>
      <c r="K111" s="23">
        <v>1306</v>
      </c>
      <c r="L111" s="23">
        <v>3.7347400150715901</v>
      </c>
      <c r="M111" s="23">
        <v>1327</v>
      </c>
      <c r="N111" s="23">
        <v>4.6254826254826256</v>
      </c>
      <c r="O111" s="23">
        <v>1295</v>
      </c>
      <c r="P111" s="23">
        <v>3.7830769230769232</v>
      </c>
      <c r="Q111" s="23">
        <v>1300</v>
      </c>
      <c r="R111" s="23">
        <v>4.6598425196850393</v>
      </c>
      <c r="S111" s="23">
        <v>1270</v>
      </c>
      <c r="T111" s="23">
        <v>3.344931921331316</v>
      </c>
      <c r="U111" s="23">
        <v>1322</v>
      </c>
      <c r="V111" s="23">
        <v>3.6128284389489953</v>
      </c>
      <c r="W111" s="23">
        <v>1294</v>
      </c>
      <c r="X111" s="23">
        <v>3.3747126436781607</v>
      </c>
      <c r="Y111" s="23">
        <v>1305</v>
      </c>
      <c r="Z111" s="23">
        <v>4.7414330218068539</v>
      </c>
      <c r="AA111" s="23">
        <v>1284</v>
      </c>
      <c r="AB111" s="23">
        <v>3.4049962149886448</v>
      </c>
      <c r="AC111" s="23">
        <v>1321</v>
      </c>
      <c r="AD111" s="23">
        <v>3.6811819595645412</v>
      </c>
      <c r="AE111" s="23">
        <v>1286</v>
      </c>
      <c r="AF111" s="23">
        <v>4.8181818181818183</v>
      </c>
      <c r="AG111" s="23">
        <v>1320</v>
      </c>
      <c r="AH111" s="23">
        <v>5.1673151750972766</v>
      </c>
      <c r="AI111" s="23">
        <v>1285</v>
      </c>
      <c r="AJ111" s="23">
        <v>3.581818181818182</v>
      </c>
      <c r="AK111" s="23">
        <v>1320</v>
      </c>
      <c r="AL111" s="23">
        <v>4.7476780185758516</v>
      </c>
      <c r="AM111" s="23">
        <v>1292</v>
      </c>
      <c r="AN111" s="23">
        <v>4.1539634146341466</v>
      </c>
      <c r="AO111" s="23">
        <v>1312</v>
      </c>
      <c r="AP111" s="23">
        <v>4.6091686091686093</v>
      </c>
      <c r="AQ111" s="23">
        <v>1287</v>
      </c>
      <c r="AR111" s="23">
        <v>4.5125475285171106</v>
      </c>
      <c r="AS111" s="23">
        <v>1315</v>
      </c>
      <c r="AT111" s="23">
        <v>5.0302091402013946</v>
      </c>
      <c r="AU111" s="23">
        <v>1291</v>
      </c>
      <c r="AV111" s="23">
        <v>3.3716679360243718</v>
      </c>
      <c r="AW111" s="23">
        <v>1313</v>
      </c>
      <c r="AX111" s="23">
        <v>4.4497681607418853</v>
      </c>
      <c r="AY111" s="23">
        <v>1294</v>
      </c>
      <c r="AZ111" s="23">
        <v>3.4687258687258686</v>
      </c>
      <c r="BA111" s="23">
        <v>1295</v>
      </c>
      <c r="BB111" s="23">
        <v>4.438967136150235</v>
      </c>
      <c r="BC111" s="23">
        <v>1278</v>
      </c>
      <c r="BD111" s="23">
        <v>3.8426707597851113</v>
      </c>
      <c r="BE111" s="23">
        <v>1303</v>
      </c>
      <c r="BF111" s="23">
        <v>4.5213343677269204</v>
      </c>
      <c r="BG111" s="23">
        <v>1289</v>
      </c>
      <c r="BH111" s="23">
        <v>4.1525553012967205</v>
      </c>
      <c r="BI111" s="23">
        <v>1311</v>
      </c>
      <c r="BJ111" s="23">
        <v>4.8409619860356869</v>
      </c>
      <c r="BK111" s="23">
        <v>1289</v>
      </c>
    </row>
    <row r="112" spans="1:63" x14ac:dyDescent="0.25">
      <c r="A112" s="22" t="str">
        <f t="shared" si="1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89</v>
      </c>
      <c r="H112" s="23">
        <v>4.0270270270270272</v>
      </c>
      <c r="I112" s="23">
        <v>74</v>
      </c>
      <c r="J112" s="23">
        <v>4.7671232876712333</v>
      </c>
      <c r="K112" s="23">
        <v>73</v>
      </c>
      <c r="L112" s="23">
        <v>3.9729729729729728</v>
      </c>
      <c r="M112" s="23">
        <v>74</v>
      </c>
      <c r="N112" s="23">
        <v>4.6438356164383565</v>
      </c>
      <c r="O112" s="23">
        <v>73</v>
      </c>
      <c r="P112" s="23">
        <v>4.243243243243243</v>
      </c>
      <c r="Q112" s="23">
        <v>74</v>
      </c>
      <c r="R112" s="23">
        <v>4.7671232876712333</v>
      </c>
      <c r="S112" s="23">
        <v>73</v>
      </c>
      <c r="T112" s="23">
        <v>3.3783783783783785</v>
      </c>
      <c r="U112" s="23">
        <v>74</v>
      </c>
      <c r="V112" s="23">
        <v>3.3424657534246576</v>
      </c>
      <c r="W112" s="23">
        <v>73</v>
      </c>
      <c r="X112" s="23">
        <v>4.0270270270270272</v>
      </c>
      <c r="Y112" s="23">
        <v>74</v>
      </c>
      <c r="Z112" s="23">
        <v>5.0136986301369859</v>
      </c>
      <c r="AA112" s="23">
        <v>73</v>
      </c>
      <c r="AB112" s="23">
        <v>3.5616438356164384</v>
      </c>
      <c r="AC112" s="23">
        <v>73</v>
      </c>
      <c r="AD112" s="23">
        <v>3.6944444444444446</v>
      </c>
      <c r="AE112" s="23">
        <v>72</v>
      </c>
      <c r="AF112" s="23">
        <v>4.8378378378378377</v>
      </c>
      <c r="AG112" s="23">
        <v>74</v>
      </c>
      <c r="AH112" s="23">
        <v>5.1369863013698627</v>
      </c>
      <c r="AI112" s="23">
        <v>73</v>
      </c>
      <c r="AJ112" s="23">
        <v>3.6986301369863015</v>
      </c>
      <c r="AK112" s="23">
        <v>73</v>
      </c>
      <c r="AL112" s="23">
        <v>4.4794520547945202</v>
      </c>
      <c r="AM112" s="23">
        <v>73</v>
      </c>
      <c r="AN112" s="23">
        <v>4.0136986301369859</v>
      </c>
      <c r="AO112" s="23">
        <v>73</v>
      </c>
      <c r="AP112" s="23">
        <v>4.4000000000000004</v>
      </c>
      <c r="AQ112" s="23">
        <v>70</v>
      </c>
      <c r="AR112" s="23">
        <v>4.5675675675675675</v>
      </c>
      <c r="AS112" s="23">
        <v>74</v>
      </c>
      <c r="AT112" s="23">
        <v>5.0138888888888893</v>
      </c>
      <c r="AU112" s="23">
        <v>72</v>
      </c>
      <c r="AV112" s="23">
        <v>3.547945205479452</v>
      </c>
      <c r="AW112" s="23">
        <v>73</v>
      </c>
      <c r="AX112" s="23">
        <v>4.3661971830985919</v>
      </c>
      <c r="AY112" s="23">
        <v>71</v>
      </c>
      <c r="AZ112" s="23">
        <v>3.6338028169014085</v>
      </c>
      <c r="BA112" s="23">
        <v>71</v>
      </c>
      <c r="BB112" s="23">
        <v>4.4264705882352944</v>
      </c>
      <c r="BC112" s="23">
        <v>68</v>
      </c>
      <c r="BD112" s="23">
        <v>4.1621621621621623</v>
      </c>
      <c r="BE112" s="23">
        <v>74</v>
      </c>
      <c r="BF112" s="23">
        <v>4.5972222222222223</v>
      </c>
      <c r="BG112" s="23">
        <v>72</v>
      </c>
      <c r="BH112" s="23">
        <v>4.2837837837837842</v>
      </c>
      <c r="BI112" s="23">
        <v>74</v>
      </c>
      <c r="BJ112" s="23">
        <v>4.9444444444444446</v>
      </c>
      <c r="BK112" s="23">
        <v>72</v>
      </c>
    </row>
    <row r="113" spans="1:63" x14ac:dyDescent="0.25">
      <c r="A113" s="22" t="str">
        <f t="shared" si="1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3.9117647058823528</v>
      </c>
      <c r="I113" s="23">
        <v>34</v>
      </c>
      <c r="J113" s="23">
        <v>4.5625</v>
      </c>
      <c r="K113" s="23">
        <v>32</v>
      </c>
      <c r="L113" s="23">
        <v>3.8571428571428572</v>
      </c>
      <c r="M113" s="23">
        <v>35</v>
      </c>
      <c r="N113" s="23">
        <v>4.5</v>
      </c>
      <c r="O113" s="23">
        <v>34</v>
      </c>
      <c r="P113" s="23">
        <v>3.8823529411764706</v>
      </c>
      <c r="Q113" s="23">
        <v>34</v>
      </c>
      <c r="R113" s="23">
        <v>4.5454545454545459</v>
      </c>
      <c r="S113" s="23">
        <v>33</v>
      </c>
      <c r="T113" s="23">
        <v>3.6</v>
      </c>
      <c r="U113" s="23">
        <v>35</v>
      </c>
      <c r="V113" s="23">
        <v>3.7575757575757578</v>
      </c>
      <c r="W113" s="23">
        <v>33</v>
      </c>
      <c r="X113" s="23">
        <v>3.7941176470588234</v>
      </c>
      <c r="Y113" s="23">
        <v>34</v>
      </c>
      <c r="Z113" s="23">
        <v>4.9375</v>
      </c>
      <c r="AA113" s="23">
        <v>32</v>
      </c>
      <c r="AB113" s="23">
        <v>3.6666666666666665</v>
      </c>
      <c r="AC113" s="23">
        <v>33</v>
      </c>
      <c r="AD113" s="23">
        <v>3.40625</v>
      </c>
      <c r="AE113" s="23">
        <v>32</v>
      </c>
      <c r="AF113" s="23">
        <v>4.5999999999999996</v>
      </c>
      <c r="AG113" s="23">
        <v>35</v>
      </c>
      <c r="AH113" s="23">
        <v>5.03125</v>
      </c>
      <c r="AI113" s="23">
        <v>32</v>
      </c>
      <c r="AJ113" s="23">
        <v>3.8285714285714287</v>
      </c>
      <c r="AK113" s="23">
        <v>35</v>
      </c>
      <c r="AL113" s="23">
        <v>4.6470588235294121</v>
      </c>
      <c r="AM113" s="23">
        <v>34</v>
      </c>
      <c r="AN113" s="23">
        <v>4.4285714285714288</v>
      </c>
      <c r="AO113" s="23">
        <v>35</v>
      </c>
      <c r="AP113" s="23">
        <v>5.5294117647058822</v>
      </c>
      <c r="AQ113" s="23">
        <v>34</v>
      </c>
      <c r="AR113" s="23">
        <v>4.7428571428571429</v>
      </c>
      <c r="AS113" s="23">
        <v>35</v>
      </c>
      <c r="AT113" s="23">
        <v>5.5294117647058822</v>
      </c>
      <c r="AU113" s="23">
        <v>34</v>
      </c>
      <c r="AV113" s="23">
        <v>3.2857142857142856</v>
      </c>
      <c r="AW113" s="23">
        <v>35</v>
      </c>
      <c r="AX113" s="23">
        <v>3.6470588235294117</v>
      </c>
      <c r="AY113" s="23">
        <v>34</v>
      </c>
      <c r="AZ113" s="23">
        <v>3.657142857142857</v>
      </c>
      <c r="BA113" s="23">
        <v>35</v>
      </c>
      <c r="BB113" s="23">
        <v>4.0294117647058822</v>
      </c>
      <c r="BC113" s="23">
        <v>34</v>
      </c>
      <c r="BD113" s="23">
        <v>3.8857142857142857</v>
      </c>
      <c r="BE113" s="23">
        <v>35</v>
      </c>
      <c r="BF113" s="23">
        <v>4.382352941176471</v>
      </c>
      <c r="BG113" s="23">
        <v>34</v>
      </c>
      <c r="BH113" s="23">
        <v>4.117647058823529</v>
      </c>
      <c r="BI113" s="23">
        <v>34</v>
      </c>
      <c r="BJ113" s="23">
        <v>4.8529411764705879</v>
      </c>
      <c r="BK113" s="23">
        <v>34</v>
      </c>
    </row>
    <row r="114" spans="1:63" x14ac:dyDescent="0.25">
      <c r="A114" s="22" t="str">
        <f t="shared" si="1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413</v>
      </c>
      <c r="H114" s="23">
        <v>4.3240223463687153</v>
      </c>
      <c r="I114" s="23">
        <v>358</v>
      </c>
      <c r="J114" s="23">
        <v>4.9802259887005649</v>
      </c>
      <c r="K114" s="23">
        <v>354</v>
      </c>
      <c r="L114" s="23">
        <v>4.1661971830985918</v>
      </c>
      <c r="M114" s="23">
        <v>355</v>
      </c>
      <c r="N114" s="23">
        <v>4.7755681818181817</v>
      </c>
      <c r="O114" s="23">
        <v>352</v>
      </c>
      <c r="P114" s="23">
        <v>4.3618233618233617</v>
      </c>
      <c r="Q114" s="23">
        <v>351</v>
      </c>
      <c r="R114" s="23">
        <v>4.8731988472622483</v>
      </c>
      <c r="S114" s="23">
        <v>347</v>
      </c>
      <c r="T114" s="23">
        <v>3.3778409090909092</v>
      </c>
      <c r="U114" s="23">
        <v>352</v>
      </c>
      <c r="V114" s="23">
        <v>3.3638968481375358</v>
      </c>
      <c r="W114" s="23">
        <v>349</v>
      </c>
      <c r="X114" s="23">
        <v>4.0429799426934094</v>
      </c>
      <c r="Y114" s="23">
        <v>349</v>
      </c>
      <c r="Z114" s="23">
        <v>5.0578034682080926</v>
      </c>
      <c r="AA114" s="23">
        <v>346</v>
      </c>
      <c r="AB114" s="23">
        <v>3.5527065527065527</v>
      </c>
      <c r="AC114" s="23">
        <v>351</v>
      </c>
      <c r="AD114" s="23">
        <v>3.38953488372093</v>
      </c>
      <c r="AE114" s="23">
        <v>344</v>
      </c>
      <c r="AF114" s="23">
        <v>5.3342776203966009</v>
      </c>
      <c r="AG114" s="23">
        <v>353</v>
      </c>
      <c r="AH114" s="23">
        <v>5.5446685878962532</v>
      </c>
      <c r="AI114" s="23">
        <v>347</v>
      </c>
      <c r="AJ114" s="23">
        <v>3.9322033898305087</v>
      </c>
      <c r="AK114" s="23">
        <v>354</v>
      </c>
      <c r="AL114" s="23">
        <v>4.6103151862464182</v>
      </c>
      <c r="AM114" s="23">
        <v>349</v>
      </c>
      <c r="AN114" s="23">
        <v>4.3211267605633799</v>
      </c>
      <c r="AO114" s="23">
        <v>355</v>
      </c>
      <c r="AP114" s="23">
        <v>4.6789772727272725</v>
      </c>
      <c r="AQ114" s="23">
        <v>352</v>
      </c>
      <c r="AR114" s="23">
        <v>4.6790830945558737</v>
      </c>
      <c r="AS114" s="23">
        <v>349</v>
      </c>
      <c r="AT114" s="23">
        <v>5.0901162790697674</v>
      </c>
      <c r="AU114" s="23">
        <v>344</v>
      </c>
      <c r="AV114" s="23">
        <v>3.6358381502890174</v>
      </c>
      <c r="AW114" s="23">
        <v>346</v>
      </c>
      <c r="AX114" s="23">
        <v>4.5102040816326534</v>
      </c>
      <c r="AY114" s="23">
        <v>343</v>
      </c>
      <c r="AZ114" s="23">
        <v>3.7478005865102637</v>
      </c>
      <c r="BA114" s="23">
        <v>341</v>
      </c>
      <c r="BB114" s="23">
        <v>4.3934911242603549</v>
      </c>
      <c r="BC114" s="23">
        <v>338</v>
      </c>
      <c r="BD114" s="23">
        <v>4.4068767908309452</v>
      </c>
      <c r="BE114" s="23">
        <v>349</v>
      </c>
      <c r="BF114" s="23">
        <v>4.8550724637681162</v>
      </c>
      <c r="BG114" s="23">
        <v>345</v>
      </c>
      <c r="BH114" s="23">
        <v>4.6253602305475505</v>
      </c>
      <c r="BI114" s="23">
        <v>347</v>
      </c>
      <c r="BJ114" s="23">
        <v>5.101156069364162</v>
      </c>
      <c r="BK114" s="23">
        <v>346</v>
      </c>
    </row>
    <row r="115" spans="1:63" x14ac:dyDescent="0.25">
      <c r="A115" s="22" t="str">
        <f t="shared" si="1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384</v>
      </c>
      <c r="H115" s="23">
        <v>3.9281250000000001</v>
      </c>
      <c r="I115" s="23">
        <v>320</v>
      </c>
      <c r="J115" s="23">
        <v>4.7763578274760388</v>
      </c>
      <c r="K115" s="23">
        <v>313</v>
      </c>
      <c r="L115" s="23">
        <v>3.9022082018927446</v>
      </c>
      <c r="M115" s="23">
        <v>317</v>
      </c>
      <c r="N115" s="23">
        <v>4.7516129032258068</v>
      </c>
      <c r="O115" s="23">
        <v>310</v>
      </c>
      <c r="P115" s="23">
        <v>3.9585987261146496</v>
      </c>
      <c r="Q115" s="23">
        <v>314</v>
      </c>
      <c r="R115" s="23">
        <v>4.7326732673267324</v>
      </c>
      <c r="S115" s="23">
        <v>303</v>
      </c>
      <c r="T115" s="23">
        <v>3.3793103448275863</v>
      </c>
      <c r="U115" s="23">
        <v>319</v>
      </c>
      <c r="V115" s="23">
        <v>3.769968051118211</v>
      </c>
      <c r="W115" s="23">
        <v>313</v>
      </c>
      <c r="X115" s="23">
        <v>3.5686900958466454</v>
      </c>
      <c r="Y115" s="23">
        <v>313</v>
      </c>
      <c r="Z115" s="23">
        <v>4.7371794871794872</v>
      </c>
      <c r="AA115" s="23">
        <v>312</v>
      </c>
      <c r="AB115" s="23">
        <v>3.5632911392405062</v>
      </c>
      <c r="AC115" s="23">
        <v>316</v>
      </c>
      <c r="AD115" s="23">
        <v>3.564516129032258</v>
      </c>
      <c r="AE115" s="23">
        <v>310</v>
      </c>
      <c r="AF115" s="23">
        <v>4.8899371069182394</v>
      </c>
      <c r="AG115" s="23">
        <v>318</v>
      </c>
      <c r="AH115" s="23">
        <v>5.1501597444089455</v>
      </c>
      <c r="AI115" s="23">
        <v>313</v>
      </c>
      <c r="AJ115" s="23">
        <v>3.7873015873015872</v>
      </c>
      <c r="AK115" s="23">
        <v>315</v>
      </c>
      <c r="AL115" s="23">
        <v>4.652733118971061</v>
      </c>
      <c r="AM115" s="23">
        <v>311</v>
      </c>
      <c r="AN115" s="23">
        <v>4.4089456869009584</v>
      </c>
      <c r="AO115" s="23">
        <v>313</v>
      </c>
      <c r="AP115" s="23">
        <v>4.8122977346278315</v>
      </c>
      <c r="AQ115" s="23">
        <v>309</v>
      </c>
      <c r="AR115" s="23">
        <v>4.731012658227848</v>
      </c>
      <c r="AS115" s="23">
        <v>316</v>
      </c>
      <c r="AT115" s="23">
        <v>5.1762820512820511</v>
      </c>
      <c r="AU115" s="23">
        <v>312</v>
      </c>
      <c r="AV115" s="23">
        <v>3.4617834394904459</v>
      </c>
      <c r="AW115" s="23">
        <v>314</v>
      </c>
      <c r="AX115" s="23">
        <v>4.4920127795527156</v>
      </c>
      <c r="AY115" s="23">
        <v>313</v>
      </c>
      <c r="AZ115" s="23">
        <v>3.652733118971061</v>
      </c>
      <c r="BA115" s="23">
        <v>311</v>
      </c>
      <c r="BB115" s="23">
        <v>4.4870129870129869</v>
      </c>
      <c r="BC115" s="23">
        <v>308</v>
      </c>
      <c r="BD115" s="23">
        <v>4.0285714285714285</v>
      </c>
      <c r="BE115" s="23">
        <v>315</v>
      </c>
      <c r="BF115" s="23">
        <v>4.6325878594249197</v>
      </c>
      <c r="BG115" s="23">
        <v>313</v>
      </c>
      <c r="BH115" s="23">
        <v>4.1015873015873012</v>
      </c>
      <c r="BI115" s="23">
        <v>315</v>
      </c>
      <c r="BJ115" s="23">
        <v>4.8044871794871797</v>
      </c>
      <c r="BK115" s="23">
        <v>312</v>
      </c>
    </row>
    <row r="116" spans="1:63" x14ac:dyDescent="0.25">
      <c r="A116" s="22" t="str">
        <f t="shared" si="1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885</v>
      </c>
      <c r="H116" s="23">
        <v>3.9740791268758526</v>
      </c>
      <c r="I116" s="23">
        <v>733</v>
      </c>
      <c r="J116" s="23">
        <v>4.6831955922865012</v>
      </c>
      <c r="K116" s="23">
        <v>726</v>
      </c>
      <c r="L116" s="23">
        <v>3.8630136986301369</v>
      </c>
      <c r="M116" s="23">
        <v>730</v>
      </c>
      <c r="N116" s="23">
        <v>4.4861111111111107</v>
      </c>
      <c r="O116" s="23">
        <v>720</v>
      </c>
      <c r="P116" s="23">
        <v>3.9085872576177287</v>
      </c>
      <c r="Q116" s="23">
        <v>722</v>
      </c>
      <c r="R116" s="23">
        <v>4.5364145658263304</v>
      </c>
      <c r="S116" s="23">
        <v>714</v>
      </c>
      <c r="T116" s="23">
        <v>3.3641379310344828</v>
      </c>
      <c r="U116" s="23">
        <v>725</v>
      </c>
      <c r="V116" s="23">
        <v>3.5146036161335186</v>
      </c>
      <c r="W116" s="23">
        <v>719</v>
      </c>
      <c r="X116" s="23">
        <v>3.5902777777777777</v>
      </c>
      <c r="Y116" s="23">
        <v>720</v>
      </c>
      <c r="Z116" s="23">
        <v>4.7623762376237622</v>
      </c>
      <c r="AA116" s="23">
        <v>707</v>
      </c>
      <c r="AB116" s="23">
        <v>3.5006934812760058</v>
      </c>
      <c r="AC116" s="23">
        <v>721</v>
      </c>
      <c r="AD116" s="23">
        <v>3.4537815126050422</v>
      </c>
      <c r="AE116" s="23">
        <v>714</v>
      </c>
      <c r="AF116" s="23">
        <v>4.8545953360768177</v>
      </c>
      <c r="AG116" s="23">
        <v>729</v>
      </c>
      <c r="AH116" s="23">
        <v>5.0987482614742694</v>
      </c>
      <c r="AI116" s="23">
        <v>719</v>
      </c>
      <c r="AJ116" s="23">
        <v>3.6941015089163236</v>
      </c>
      <c r="AK116" s="23">
        <v>729</v>
      </c>
      <c r="AL116" s="23">
        <v>4.4136490250696383</v>
      </c>
      <c r="AM116" s="23">
        <v>718</v>
      </c>
      <c r="AN116" s="23">
        <v>4.1412742382271466</v>
      </c>
      <c r="AO116" s="23">
        <v>722</v>
      </c>
      <c r="AP116" s="23">
        <v>4.6987447698744766</v>
      </c>
      <c r="AQ116" s="23">
        <v>717</v>
      </c>
      <c r="AR116" s="23">
        <v>4.5753803596127245</v>
      </c>
      <c r="AS116" s="23">
        <v>723</v>
      </c>
      <c r="AT116" s="23">
        <v>5.0042075736325389</v>
      </c>
      <c r="AU116" s="23">
        <v>713</v>
      </c>
      <c r="AV116" s="23">
        <v>3.4902777777777776</v>
      </c>
      <c r="AW116" s="23">
        <v>720</v>
      </c>
      <c r="AX116" s="23">
        <v>4.2945301542776999</v>
      </c>
      <c r="AY116" s="23">
        <v>713</v>
      </c>
      <c r="AZ116" s="23">
        <v>3.6582984658298465</v>
      </c>
      <c r="BA116" s="23">
        <v>717</v>
      </c>
      <c r="BB116" s="23">
        <v>4.2737588652482268</v>
      </c>
      <c r="BC116" s="23">
        <v>705</v>
      </c>
      <c r="BD116" s="23">
        <v>3.9027777777777777</v>
      </c>
      <c r="BE116" s="23">
        <v>720</v>
      </c>
      <c r="BF116" s="23">
        <v>4.4618644067796609</v>
      </c>
      <c r="BG116" s="23">
        <v>708</v>
      </c>
      <c r="BH116" s="23">
        <v>3.963888888888889</v>
      </c>
      <c r="BI116" s="23">
        <v>720</v>
      </c>
      <c r="BJ116" s="23">
        <v>4.562412342215989</v>
      </c>
      <c r="BK116" s="23">
        <v>713</v>
      </c>
    </row>
    <row r="117" spans="1:63" x14ac:dyDescent="0.25">
      <c r="A117" s="22" t="str">
        <f t="shared" si="1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315</v>
      </c>
      <c r="H117" s="23">
        <v>4.0144404332129966</v>
      </c>
      <c r="I117" s="23">
        <v>277</v>
      </c>
      <c r="J117" s="23">
        <v>4.837037037037037</v>
      </c>
      <c r="K117" s="23">
        <v>270</v>
      </c>
      <c r="L117" s="23">
        <v>3.9528985507246377</v>
      </c>
      <c r="M117" s="23">
        <v>276</v>
      </c>
      <c r="N117" s="23">
        <v>4.7174721189591082</v>
      </c>
      <c r="O117" s="23">
        <v>269</v>
      </c>
      <c r="P117" s="23">
        <v>4.084870848708487</v>
      </c>
      <c r="Q117" s="23">
        <v>271</v>
      </c>
      <c r="R117" s="23">
        <v>4.8947368421052628</v>
      </c>
      <c r="S117" s="23">
        <v>266</v>
      </c>
      <c r="T117" s="23">
        <v>3.3175182481751824</v>
      </c>
      <c r="U117" s="23">
        <v>274</v>
      </c>
      <c r="V117" s="23">
        <v>3.7955390334572492</v>
      </c>
      <c r="W117" s="23">
        <v>269</v>
      </c>
      <c r="X117" s="23">
        <v>3.5985130111524164</v>
      </c>
      <c r="Y117" s="23">
        <v>269</v>
      </c>
      <c r="Z117" s="23">
        <v>4.8571428571428568</v>
      </c>
      <c r="AA117" s="23">
        <v>266</v>
      </c>
      <c r="AB117" s="23">
        <v>3.3260073260073262</v>
      </c>
      <c r="AC117" s="23">
        <v>273</v>
      </c>
      <c r="AD117" s="23">
        <v>3.2296296296296299</v>
      </c>
      <c r="AE117" s="23">
        <v>270</v>
      </c>
      <c r="AF117" s="23">
        <v>5.007299270072993</v>
      </c>
      <c r="AG117" s="23">
        <v>274</v>
      </c>
      <c r="AH117" s="23">
        <v>5.3122676579925647</v>
      </c>
      <c r="AI117" s="23">
        <v>269</v>
      </c>
      <c r="AJ117" s="23">
        <v>3.901098901098901</v>
      </c>
      <c r="AK117" s="23">
        <v>273</v>
      </c>
      <c r="AL117" s="23">
        <v>4.6840148698884763</v>
      </c>
      <c r="AM117" s="23">
        <v>269</v>
      </c>
      <c r="AN117" s="23">
        <v>4.2279411764705879</v>
      </c>
      <c r="AO117" s="23">
        <v>272</v>
      </c>
      <c r="AP117" s="23">
        <v>4.5820895522388057</v>
      </c>
      <c r="AQ117" s="23">
        <v>268</v>
      </c>
      <c r="AR117" s="23">
        <v>4.5474452554744529</v>
      </c>
      <c r="AS117" s="23">
        <v>274</v>
      </c>
      <c r="AT117" s="23">
        <v>5.029739776951673</v>
      </c>
      <c r="AU117" s="23">
        <v>269</v>
      </c>
      <c r="AV117" s="23">
        <v>3.7205882352941178</v>
      </c>
      <c r="AW117" s="23">
        <v>272</v>
      </c>
      <c r="AX117" s="23">
        <v>4.7116104868913862</v>
      </c>
      <c r="AY117" s="23">
        <v>267</v>
      </c>
      <c r="AZ117" s="23">
        <v>3.8198529411764706</v>
      </c>
      <c r="BA117" s="23">
        <v>272</v>
      </c>
      <c r="BB117" s="23">
        <v>4.6940298507462686</v>
      </c>
      <c r="BC117" s="23">
        <v>268</v>
      </c>
      <c r="BD117" s="23">
        <v>4.0549450549450547</v>
      </c>
      <c r="BE117" s="23">
        <v>273</v>
      </c>
      <c r="BF117" s="23">
        <v>4.6716981132075475</v>
      </c>
      <c r="BG117" s="23">
        <v>265</v>
      </c>
      <c r="BH117" s="23">
        <v>4.271062271062271</v>
      </c>
      <c r="BI117" s="23">
        <v>273</v>
      </c>
      <c r="BJ117" s="23">
        <v>4.7472118959107803</v>
      </c>
      <c r="BK117" s="23">
        <v>269</v>
      </c>
    </row>
    <row r="118" spans="1:63" x14ac:dyDescent="0.25">
      <c r="A118" s="22" t="str">
        <f t="shared" si="1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334</v>
      </c>
      <c r="H118" s="23">
        <v>4.2607142857142861</v>
      </c>
      <c r="I118" s="23">
        <v>280</v>
      </c>
      <c r="J118" s="23">
        <v>4.8411552346570401</v>
      </c>
      <c r="K118" s="23">
        <v>277</v>
      </c>
      <c r="L118" s="23">
        <v>4.0964285714285715</v>
      </c>
      <c r="M118" s="23">
        <v>280</v>
      </c>
      <c r="N118" s="23">
        <v>4.688172043010753</v>
      </c>
      <c r="O118" s="23">
        <v>279</v>
      </c>
      <c r="P118" s="23">
        <v>4.2518248175182478</v>
      </c>
      <c r="Q118" s="23">
        <v>274</v>
      </c>
      <c r="R118" s="23">
        <v>4.7509157509157509</v>
      </c>
      <c r="S118" s="23">
        <v>273</v>
      </c>
      <c r="T118" s="23">
        <v>3.597826086956522</v>
      </c>
      <c r="U118" s="23">
        <v>276</v>
      </c>
      <c r="V118" s="23">
        <v>3.7545126353790614</v>
      </c>
      <c r="W118" s="23">
        <v>277</v>
      </c>
      <c r="X118" s="23">
        <v>3.9061371841155235</v>
      </c>
      <c r="Y118" s="23">
        <v>277</v>
      </c>
      <c r="Z118" s="23">
        <v>5.0329670329670328</v>
      </c>
      <c r="AA118" s="23">
        <v>273</v>
      </c>
      <c r="AB118" s="23">
        <v>3.8122743682310469</v>
      </c>
      <c r="AC118" s="23">
        <v>277</v>
      </c>
      <c r="AD118" s="23">
        <v>3.7226277372262775</v>
      </c>
      <c r="AE118" s="23">
        <v>274</v>
      </c>
      <c r="AF118" s="23">
        <v>5.0394265232974913</v>
      </c>
      <c r="AG118" s="23">
        <v>279</v>
      </c>
      <c r="AH118" s="23">
        <v>5.24</v>
      </c>
      <c r="AI118" s="23">
        <v>275</v>
      </c>
      <c r="AJ118" s="23">
        <v>3.964028776978417</v>
      </c>
      <c r="AK118" s="23">
        <v>278</v>
      </c>
      <c r="AL118" s="23">
        <v>4.5863309352517989</v>
      </c>
      <c r="AM118" s="23">
        <v>278</v>
      </c>
      <c r="AN118" s="23">
        <v>4.3840579710144931</v>
      </c>
      <c r="AO118" s="23">
        <v>276</v>
      </c>
      <c r="AP118" s="23">
        <v>4.6678832116788325</v>
      </c>
      <c r="AQ118" s="23">
        <v>274</v>
      </c>
      <c r="AR118" s="23">
        <v>4.7400722021660648</v>
      </c>
      <c r="AS118" s="23">
        <v>277</v>
      </c>
      <c r="AT118" s="23">
        <v>5.0938628158844761</v>
      </c>
      <c r="AU118" s="23">
        <v>277</v>
      </c>
      <c r="AV118" s="23">
        <v>3.6236559139784945</v>
      </c>
      <c r="AW118" s="23">
        <v>279</v>
      </c>
      <c r="AX118" s="23">
        <v>4.43010752688172</v>
      </c>
      <c r="AY118" s="23">
        <v>279</v>
      </c>
      <c r="AZ118" s="23">
        <v>3.7636363636363637</v>
      </c>
      <c r="BA118" s="23">
        <v>275</v>
      </c>
      <c r="BB118" s="23">
        <v>4.4079422382671476</v>
      </c>
      <c r="BC118" s="23">
        <v>277</v>
      </c>
      <c r="BD118" s="23">
        <v>4.1111111111111107</v>
      </c>
      <c r="BE118" s="23">
        <v>279</v>
      </c>
      <c r="BF118" s="23">
        <v>4.5688405797101446</v>
      </c>
      <c r="BG118" s="23">
        <v>276</v>
      </c>
      <c r="BH118" s="23">
        <v>4.2382671480144403</v>
      </c>
      <c r="BI118" s="23">
        <v>277</v>
      </c>
      <c r="BJ118" s="23">
        <v>4.731182795698925</v>
      </c>
      <c r="BK118" s="23">
        <v>279</v>
      </c>
    </row>
    <row r="119" spans="1:63" x14ac:dyDescent="0.25">
      <c r="A119" s="22" t="str">
        <f t="shared" si="1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1903</v>
      </c>
      <c r="H119" s="23">
        <v>3.9470154258886652</v>
      </c>
      <c r="I119" s="23">
        <v>1491</v>
      </c>
      <c r="J119" s="23">
        <v>4.7329234972677598</v>
      </c>
      <c r="K119" s="23">
        <v>1464</v>
      </c>
      <c r="L119" s="23">
        <v>3.8741588156123821</v>
      </c>
      <c r="M119" s="23">
        <v>1486</v>
      </c>
      <c r="N119" s="23">
        <v>4.6427104722792611</v>
      </c>
      <c r="O119" s="23">
        <v>1461</v>
      </c>
      <c r="P119" s="23">
        <v>4.0129781420765029</v>
      </c>
      <c r="Q119" s="23">
        <v>1464</v>
      </c>
      <c r="R119" s="23">
        <v>4.733240223463687</v>
      </c>
      <c r="S119" s="23">
        <v>1432</v>
      </c>
      <c r="T119" s="23">
        <v>3.5124244459368703</v>
      </c>
      <c r="U119" s="23">
        <v>1489</v>
      </c>
      <c r="V119" s="23">
        <v>3.6851471594798082</v>
      </c>
      <c r="W119" s="23">
        <v>1461</v>
      </c>
      <c r="X119" s="23">
        <v>3.4330387491502381</v>
      </c>
      <c r="Y119" s="23">
        <v>1471</v>
      </c>
      <c r="Z119" s="23">
        <v>4.6511789181692098</v>
      </c>
      <c r="AA119" s="23">
        <v>1442</v>
      </c>
      <c r="AB119" s="23">
        <v>4.0101214574898787</v>
      </c>
      <c r="AC119" s="23">
        <v>1482</v>
      </c>
      <c r="AD119" s="23">
        <v>4.4556090846524432</v>
      </c>
      <c r="AE119" s="23">
        <v>1453</v>
      </c>
      <c r="AF119" s="23">
        <v>4.7993265993265997</v>
      </c>
      <c r="AG119" s="23">
        <v>1485</v>
      </c>
      <c r="AH119" s="23">
        <v>5.1616022099447516</v>
      </c>
      <c r="AI119" s="23">
        <v>1448</v>
      </c>
      <c r="AJ119" s="23">
        <v>3.6549628629304522</v>
      </c>
      <c r="AK119" s="23">
        <v>1481</v>
      </c>
      <c r="AL119" s="23">
        <v>4.6687242798353905</v>
      </c>
      <c r="AM119" s="23">
        <v>1458</v>
      </c>
      <c r="AN119" s="23">
        <v>4.1502029769959403</v>
      </c>
      <c r="AO119" s="23">
        <v>1478</v>
      </c>
      <c r="AP119" s="23">
        <v>4.7723521320495186</v>
      </c>
      <c r="AQ119" s="23">
        <v>1454</v>
      </c>
      <c r="AR119" s="23">
        <v>4.5491803278688527</v>
      </c>
      <c r="AS119" s="23">
        <v>1464</v>
      </c>
      <c r="AT119" s="23">
        <v>5.0643356643356645</v>
      </c>
      <c r="AU119" s="23">
        <v>1430</v>
      </c>
      <c r="AV119" s="23">
        <v>3.5321038251366121</v>
      </c>
      <c r="AW119" s="23">
        <v>1464</v>
      </c>
      <c r="AX119" s="23">
        <v>4.350974930362117</v>
      </c>
      <c r="AY119" s="23">
        <v>1436</v>
      </c>
      <c r="AZ119" s="23">
        <v>3.7005532503457816</v>
      </c>
      <c r="BA119" s="23">
        <v>1446</v>
      </c>
      <c r="BB119" s="23">
        <v>4.4090267983074751</v>
      </c>
      <c r="BC119" s="23">
        <v>1418</v>
      </c>
      <c r="BD119" s="23">
        <v>3.847050754458162</v>
      </c>
      <c r="BE119" s="23">
        <v>1458</v>
      </c>
      <c r="BF119" s="23">
        <v>4.8505586592178771</v>
      </c>
      <c r="BG119" s="23">
        <v>1432</v>
      </c>
      <c r="BH119" s="23">
        <v>4.0997949419002051</v>
      </c>
      <c r="BI119" s="23">
        <v>1463</v>
      </c>
      <c r="BJ119" s="23">
        <v>4.8828451882845192</v>
      </c>
      <c r="BK119" s="23">
        <v>1434</v>
      </c>
    </row>
    <row r="120" spans="1:63" x14ac:dyDescent="0.25">
      <c r="A120" s="22" t="str">
        <f t="shared" si="1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1219</v>
      </c>
      <c r="H120" s="23">
        <v>4.0440744368266408</v>
      </c>
      <c r="I120" s="23">
        <v>1021</v>
      </c>
      <c r="J120" s="23">
        <v>4.9237623762376241</v>
      </c>
      <c r="K120" s="23">
        <v>1010</v>
      </c>
      <c r="L120" s="23">
        <v>3.9390962671905698</v>
      </c>
      <c r="M120" s="23">
        <v>1018</v>
      </c>
      <c r="N120" s="23">
        <v>4.8979187314172448</v>
      </c>
      <c r="O120" s="23">
        <v>1009</v>
      </c>
      <c r="P120" s="23">
        <v>4.0897308075772685</v>
      </c>
      <c r="Q120" s="23">
        <v>1003</v>
      </c>
      <c r="R120" s="23">
        <v>4.955867602808425</v>
      </c>
      <c r="S120" s="23">
        <v>997</v>
      </c>
      <c r="T120" s="23">
        <v>3.1110019646365421</v>
      </c>
      <c r="U120" s="23">
        <v>1018</v>
      </c>
      <c r="V120" s="23">
        <v>3.5144566301096711</v>
      </c>
      <c r="W120" s="23">
        <v>1003</v>
      </c>
      <c r="X120" s="23">
        <v>3.7537537537537538</v>
      </c>
      <c r="Y120" s="23">
        <v>999</v>
      </c>
      <c r="Z120" s="23">
        <v>4.9473684210526319</v>
      </c>
      <c r="AA120" s="23">
        <v>988</v>
      </c>
      <c r="AB120" s="23">
        <v>3.3017751479289941</v>
      </c>
      <c r="AC120" s="23">
        <v>1014</v>
      </c>
      <c r="AD120" s="23">
        <v>3.3346573982125123</v>
      </c>
      <c r="AE120" s="23">
        <v>1007</v>
      </c>
      <c r="AF120" s="23">
        <v>5.0481809242871192</v>
      </c>
      <c r="AG120" s="23">
        <v>1017</v>
      </c>
      <c r="AH120" s="23">
        <v>5.3532338308457712</v>
      </c>
      <c r="AI120" s="23">
        <v>1005</v>
      </c>
      <c r="AJ120" s="23">
        <v>4.0393700787401574</v>
      </c>
      <c r="AK120" s="23">
        <v>1016</v>
      </c>
      <c r="AL120" s="23">
        <v>4.9594059405940598</v>
      </c>
      <c r="AM120" s="23">
        <v>1010</v>
      </c>
      <c r="AN120" s="23">
        <v>4.191699604743083</v>
      </c>
      <c r="AO120" s="23">
        <v>1012</v>
      </c>
      <c r="AP120" s="23">
        <v>4.5333998005982057</v>
      </c>
      <c r="AQ120" s="23">
        <v>1003</v>
      </c>
      <c r="AR120" s="23">
        <v>4.5916749256689791</v>
      </c>
      <c r="AS120" s="23">
        <v>1009</v>
      </c>
      <c r="AT120" s="23">
        <v>5.0359281437125745</v>
      </c>
      <c r="AU120" s="23">
        <v>1002</v>
      </c>
      <c r="AV120" s="23">
        <v>3.501980198019802</v>
      </c>
      <c r="AW120" s="23">
        <v>1010</v>
      </c>
      <c r="AX120" s="23">
        <v>4.61377245508982</v>
      </c>
      <c r="AY120" s="23">
        <v>1002</v>
      </c>
      <c r="AZ120" s="23">
        <v>3.5960000000000001</v>
      </c>
      <c r="BA120" s="23">
        <v>1000</v>
      </c>
      <c r="BB120" s="23">
        <v>4.5448136958710981</v>
      </c>
      <c r="BC120" s="23">
        <v>993</v>
      </c>
      <c r="BD120" s="23">
        <v>3.9563492063492065</v>
      </c>
      <c r="BE120" s="23">
        <v>1008</v>
      </c>
      <c r="BF120" s="23">
        <v>4.530241935483871</v>
      </c>
      <c r="BG120" s="23">
        <v>992</v>
      </c>
      <c r="BH120" s="23">
        <v>4.1875</v>
      </c>
      <c r="BI120" s="23">
        <v>1008</v>
      </c>
      <c r="BJ120" s="23">
        <v>4.6676676676676676</v>
      </c>
      <c r="BK120" s="23">
        <v>999</v>
      </c>
    </row>
    <row r="121" spans="1:63" x14ac:dyDescent="0.25">
      <c r="A121" s="22" t="str">
        <f t="shared" si="1"/>
        <v>2011UO_ALL_</v>
      </c>
      <c r="C121" s="1" t="s">
        <v>59</v>
      </c>
      <c r="D121" t="s">
        <v>476</v>
      </c>
      <c r="E121">
        <v>2011</v>
      </c>
      <c r="F121" s="1">
        <v>0</v>
      </c>
      <c r="G121" s="1">
        <v>6543</v>
      </c>
      <c r="H121" s="1">
        <v>3.9041008116189664</v>
      </c>
      <c r="I121" s="1">
        <v>4682</v>
      </c>
      <c r="J121" s="1">
        <v>4.6940789473684212</v>
      </c>
      <c r="K121" s="1">
        <v>4560</v>
      </c>
      <c r="L121" s="1">
        <v>3.861610968294773</v>
      </c>
      <c r="M121" s="1">
        <v>4668</v>
      </c>
      <c r="N121" s="1">
        <v>4.628897672375933</v>
      </c>
      <c r="O121" s="1">
        <v>4554</v>
      </c>
      <c r="P121" s="1">
        <v>3.8680704770090246</v>
      </c>
      <c r="Q121" s="1">
        <v>4654</v>
      </c>
      <c r="R121" s="1">
        <v>4.6204234671371855</v>
      </c>
      <c r="S121" s="1">
        <v>4534</v>
      </c>
      <c r="T121" s="1">
        <v>3.0418365157691483</v>
      </c>
      <c r="U121" s="1">
        <v>4661</v>
      </c>
      <c r="V121" s="1">
        <v>3.4571491517955497</v>
      </c>
      <c r="W121" s="1">
        <v>4539</v>
      </c>
      <c r="X121" s="1">
        <v>3.4109028226675284</v>
      </c>
      <c r="Y121" s="1">
        <v>4641</v>
      </c>
      <c r="Z121" s="1">
        <v>4.6508849557522121</v>
      </c>
      <c r="AA121" s="1">
        <v>4520</v>
      </c>
      <c r="AB121" s="1">
        <v>3.4816889271865574</v>
      </c>
      <c r="AC121" s="1">
        <v>4642</v>
      </c>
      <c r="AD121" s="1">
        <v>3.7904972375690607</v>
      </c>
      <c r="AE121" s="1">
        <v>4525</v>
      </c>
      <c r="AF121" s="1">
        <v>4.7830858618463523</v>
      </c>
      <c r="AG121" s="1">
        <v>4647</v>
      </c>
      <c r="AH121" s="1">
        <v>5.1106937693327446</v>
      </c>
      <c r="AI121" s="1">
        <v>4526</v>
      </c>
      <c r="AJ121" s="1">
        <v>3.6906243295430166</v>
      </c>
      <c r="AK121" s="1">
        <v>4661</v>
      </c>
      <c r="AL121" s="1">
        <v>4.5826737027264732</v>
      </c>
      <c r="AM121" s="1">
        <v>4548</v>
      </c>
      <c r="AN121" s="1">
        <v>4.0475473321858866</v>
      </c>
      <c r="AO121" s="1">
        <v>4648</v>
      </c>
      <c r="AP121" s="1">
        <v>4.5327616534740542</v>
      </c>
      <c r="AQ121" s="1">
        <v>4548</v>
      </c>
      <c r="AR121" s="1">
        <v>4.4460509279240394</v>
      </c>
      <c r="AS121" s="1">
        <v>4634</v>
      </c>
      <c r="AT121" s="1">
        <v>4.9090305444887115</v>
      </c>
      <c r="AU121" s="1">
        <v>4518</v>
      </c>
      <c r="AV121" s="1">
        <v>3.4063512637718731</v>
      </c>
      <c r="AW121" s="1">
        <v>4629</v>
      </c>
      <c r="AX121" s="1">
        <v>4.2183425414364644</v>
      </c>
      <c r="AY121" s="1">
        <v>4525</v>
      </c>
      <c r="AZ121" s="1">
        <v>3.6004774305555554</v>
      </c>
      <c r="BA121" s="1">
        <v>4608</v>
      </c>
      <c r="BB121" s="1">
        <v>4.3195463642428287</v>
      </c>
      <c r="BC121" s="1">
        <v>4497</v>
      </c>
      <c r="BD121" s="1">
        <v>3.8423218540177606</v>
      </c>
      <c r="BE121" s="1">
        <v>4617</v>
      </c>
      <c r="BF121" s="1">
        <v>4.506755260243632</v>
      </c>
      <c r="BG121" s="1">
        <v>4515</v>
      </c>
      <c r="BH121" s="1">
        <v>4.1464362850971925</v>
      </c>
      <c r="BI121" s="1">
        <v>4630</v>
      </c>
      <c r="BJ121" s="1">
        <v>4.7003314917127073</v>
      </c>
      <c r="BK121" s="1">
        <v>4525</v>
      </c>
    </row>
    <row r="122" spans="1:63" x14ac:dyDescent="0.25">
      <c r="A122" s="22" t="str">
        <f t="shared" si="1"/>
        <v>2011UOAAA</v>
      </c>
      <c r="C122" s="1" t="s">
        <v>59</v>
      </c>
      <c r="D122" s="1" t="s">
        <v>61</v>
      </c>
      <c r="E122">
        <v>2011</v>
      </c>
      <c r="F122" s="1">
        <v>1</v>
      </c>
      <c r="G122" s="1">
        <v>394</v>
      </c>
      <c r="H122" s="1">
        <v>3.9219858156028371</v>
      </c>
      <c r="I122" s="1">
        <v>282</v>
      </c>
      <c r="J122" s="1">
        <v>4.8050541516245486</v>
      </c>
      <c r="K122" s="1">
        <v>277</v>
      </c>
      <c r="L122" s="1">
        <v>3.8723404255319149</v>
      </c>
      <c r="M122" s="1">
        <v>282</v>
      </c>
      <c r="N122" s="1">
        <v>4.4801444043321297</v>
      </c>
      <c r="O122" s="1">
        <v>277</v>
      </c>
      <c r="P122" s="1">
        <v>3.8374558303886928</v>
      </c>
      <c r="Q122" s="1">
        <v>283</v>
      </c>
      <c r="R122" s="1">
        <v>4.5745454545454542</v>
      </c>
      <c r="S122" s="1">
        <v>275</v>
      </c>
      <c r="T122" s="1">
        <v>2.9644128113879002</v>
      </c>
      <c r="U122" s="1">
        <v>281</v>
      </c>
      <c r="V122" s="1">
        <v>3.36231884057971</v>
      </c>
      <c r="W122" s="1">
        <v>276</v>
      </c>
      <c r="X122" s="1">
        <v>3.2170818505338077</v>
      </c>
      <c r="Y122" s="1">
        <v>281</v>
      </c>
      <c r="Z122" s="1">
        <v>4.8458781362007173</v>
      </c>
      <c r="AA122" s="1">
        <v>279</v>
      </c>
      <c r="AB122" s="1">
        <v>3.4731182795698925</v>
      </c>
      <c r="AC122" s="1">
        <v>279</v>
      </c>
      <c r="AD122" s="1">
        <v>3.5890909090909089</v>
      </c>
      <c r="AE122" s="1">
        <v>275</v>
      </c>
      <c r="AF122" s="1">
        <v>4.6063829787234045</v>
      </c>
      <c r="AG122" s="1">
        <v>282</v>
      </c>
      <c r="AH122" s="1">
        <v>4.9097472924187722</v>
      </c>
      <c r="AI122" s="1">
        <v>277</v>
      </c>
      <c r="AJ122" s="1">
        <v>3.7243816254416959</v>
      </c>
      <c r="AK122" s="1">
        <v>283</v>
      </c>
      <c r="AL122" s="1">
        <v>4.5683453237410072</v>
      </c>
      <c r="AM122" s="1">
        <v>278</v>
      </c>
      <c r="AN122" s="1">
        <v>3.8723404255319149</v>
      </c>
      <c r="AO122" s="1">
        <v>282</v>
      </c>
      <c r="AP122" s="1">
        <v>4.7805755395683454</v>
      </c>
      <c r="AQ122" s="1">
        <v>278</v>
      </c>
      <c r="AR122" s="1">
        <v>4.362676056338028</v>
      </c>
      <c r="AS122" s="1">
        <v>284</v>
      </c>
      <c r="AT122" s="1">
        <v>4.9678571428571425</v>
      </c>
      <c r="AU122" s="1">
        <v>280</v>
      </c>
      <c r="AV122" s="1">
        <v>3.454225352112676</v>
      </c>
      <c r="AW122" s="1">
        <v>284</v>
      </c>
      <c r="AX122" s="1">
        <v>4.2114695340501793</v>
      </c>
      <c r="AY122" s="1">
        <v>279</v>
      </c>
      <c r="AZ122" s="1">
        <v>3.6170212765957448</v>
      </c>
      <c r="BA122" s="1">
        <v>282</v>
      </c>
      <c r="BB122" s="1">
        <v>4.3727598566308243</v>
      </c>
      <c r="BC122" s="1">
        <v>279</v>
      </c>
      <c r="BD122" s="1">
        <v>3.7561837455830389</v>
      </c>
      <c r="BE122" s="1">
        <v>283</v>
      </c>
      <c r="BF122" s="1">
        <v>4.7364620938628157</v>
      </c>
      <c r="BG122" s="1">
        <v>277</v>
      </c>
      <c r="BH122" s="1">
        <v>4.03169014084507</v>
      </c>
      <c r="BI122" s="1">
        <v>284</v>
      </c>
      <c r="BJ122" s="1">
        <v>4.67741935483871</v>
      </c>
      <c r="BK122" s="1">
        <v>279</v>
      </c>
    </row>
    <row r="123" spans="1:63" x14ac:dyDescent="0.25">
      <c r="A123" s="22" t="str">
        <f t="shared" si="1"/>
        <v>2011UOCAS Hum</v>
      </c>
      <c r="C123" s="1" t="s">
        <v>59</v>
      </c>
      <c r="D123" s="1" t="s">
        <v>62</v>
      </c>
      <c r="E123">
        <v>2011</v>
      </c>
      <c r="F123" s="1">
        <v>1</v>
      </c>
      <c r="G123" s="1">
        <v>650</v>
      </c>
      <c r="H123" s="1">
        <v>3.9894736842105263</v>
      </c>
      <c r="I123" s="1">
        <v>475</v>
      </c>
      <c r="J123" s="1">
        <v>4.8972162740899359</v>
      </c>
      <c r="K123" s="1">
        <v>467</v>
      </c>
      <c r="L123" s="1">
        <v>3.9894291754756872</v>
      </c>
      <c r="M123" s="1">
        <v>473</v>
      </c>
      <c r="N123" s="1">
        <v>4.8344086021505372</v>
      </c>
      <c r="O123" s="1">
        <v>465</v>
      </c>
      <c r="P123" s="1">
        <v>4.0764331210191083</v>
      </c>
      <c r="Q123" s="1">
        <v>471</v>
      </c>
      <c r="R123" s="1">
        <v>4.881720430107527</v>
      </c>
      <c r="S123" s="1">
        <v>465</v>
      </c>
      <c r="T123" s="1">
        <v>3.2394067796610169</v>
      </c>
      <c r="U123" s="1">
        <v>472</v>
      </c>
      <c r="V123" s="1">
        <v>4.181034482758621</v>
      </c>
      <c r="W123" s="1">
        <v>464</v>
      </c>
      <c r="X123" s="1">
        <v>3.4914893617021279</v>
      </c>
      <c r="Y123" s="1">
        <v>470</v>
      </c>
      <c r="Z123" s="1">
        <v>4.7450980392156863</v>
      </c>
      <c r="AA123" s="1">
        <v>459</v>
      </c>
      <c r="AB123" s="1">
        <v>3.1627906976744184</v>
      </c>
      <c r="AC123" s="1">
        <v>473</v>
      </c>
      <c r="AD123" s="1">
        <v>3.1830065359477122</v>
      </c>
      <c r="AE123" s="1">
        <v>459</v>
      </c>
      <c r="AF123" s="1">
        <v>4.8938428874734603</v>
      </c>
      <c r="AG123" s="1">
        <v>471</v>
      </c>
      <c r="AH123" s="1">
        <v>5.256465517241379</v>
      </c>
      <c r="AI123" s="1">
        <v>464</v>
      </c>
      <c r="AJ123" s="1">
        <v>3.7970401691331923</v>
      </c>
      <c r="AK123" s="1">
        <v>473</v>
      </c>
      <c r="AL123" s="1">
        <v>4.6824034334763951</v>
      </c>
      <c r="AM123" s="1">
        <v>466</v>
      </c>
      <c r="AN123" s="1">
        <v>4.0466101694915251</v>
      </c>
      <c r="AO123" s="1">
        <v>472</v>
      </c>
      <c r="AP123" s="1">
        <v>4.3526881720430106</v>
      </c>
      <c r="AQ123" s="1">
        <v>465</v>
      </c>
      <c r="AR123" s="1">
        <v>4.4236559139784948</v>
      </c>
      <c r="AS123" s="1">
        <v>465</v>
      </c>
      <c r="AT123" s="1">
        <v>4.7986870897155365</v>
      </c>
      <c r="AU123" s="1">
        <v>457</v>
      </c>
      <c r="AV123" s="1">
        <v>3.5515021459227469</v>
      </c>
      <c r="AW123" s="1">
        <v>466</v>
      </c>
      <c r="AX123" s="1">
        <v>4.3165938864628819</v>
      </c>
      <c r="AY123" s="1">
        <v>458</v>
      </c>
      <c r="AZ123" s="1">
        <v>3.7327586206896552</v>
      </c>
      <c r="BA123" s="1">
        <v>464</v>
      </c>
      <c r="BB123" s="1">
        <v>4.2857142857142856</v>
      </c>
      <c r="BC123" s="1">
        <v>455</v>
      </c>
      <c r="BD123" s="1">
        <v>3.9308855291576674</v>
      </c>
      <c r="BE123" s="1">
        <v>463</v>
      </c>
      <c r="BF123" s="1">
        <v>4.5174672489082965</v>
      </c>
      <c r="BG123" s="1">
        <v>458</v>
      </c>
      <c r="BH123" s="1">
        <v>4.1027837259100641</v>
      </c>
      <c r="BI123" s="1">
        <v>467</v>
      </c>
      <c r="BJ123" s="1">
        <v>4.6724890829694319</v>
      </c>
      <c r="BK123" s="1">
        <v>458</v>
      </c>
    </row>
    <row r="124" spans="1:63" x14ac:dyDescent="0.25">
      <c r="A124" s="22" t="str">
        <f t="shared" si="1"/>
        <v>2011UOCAS NatSci</v>
      </c>
      <c r="C124" s="1" t="s">
        <v>59</v>
      </c>
      <c r="D124" s="1" t="s">
        <v>63</v>
      </c>
      <c r="E124">
        <v>2011</v>
      </c>
      <c r="F124" s="1">
        <v>1</v>
      </c>
      <c r="G124" s="1">
        <v>1484</v>
      </c>
      <c r="H124" s="1">
        <v>3.9825847846012832</v>
      </c>
      <c r="I124" s="1">
        <v>1091</v>
      </c>
      <c r="J124" s="1">
        <v>4.7051643192488264</v>
      </c>
      <c r="K124" s="1">
        <v>1065</v>
      </c>
      <c r="L124" s="1">
        <v>3.9182736455463729</v>
      </c>
      <c r="M124" s="1">
        <v>1089</v>
      </c>
      <c r="N124" s="1">
        <v>4.584269662921348</v>
      </c>
      <c r="O124" s="1">
        <v>1068</v>
      </c>
      <c r="P124" s="1">
        <v>3.8997240110395586</v>
      </c>
      <c r="Q124" s="1">
        <v>1087</v>
      </c>
      <c r="R124" s="1">
        <v>4.6513589503280226</v>
      </c>
      <c r="S124" s="1">
        <v>1067</v>
      </c>
      <c r="T124" s="1">
        <v>3.0680772769089235</v>
      </c>
      <c r="U124" s="1">
        <v>1087</v>
      </c>
      <c r="V124" s="1">
        <v>3.1780693533270852</v>
      </c>
      <c r="W124" s="1">
        <v>1067</v>
      </c>
      <c r="X124" s="1">
        <v>3.4870370370370369</v>
      </c>
      <c r="Y124" s="1">
        <v>1080</v>
      </c>
      <c r="Z124" s="1">
        <v>4.6795475966069748</v>
      </c>
      <c r="AA124" s="1">
        <v>1061</v>
      </c>
      <c r="AB124" s="1">
        <v>3.7363552266419982</v>
      </c>
      <c r="AC124" s="1">
        <v>1081</v>
      </c>
      <c r="AD124" s="1">
        <v>4.2563619227144205</v>
      </c>
      <c r="AE124" s="1">
        <v>1061</v>
      </c>
      <c r="AF124" s="1">
        <v>4.8140610545790938</v>
      </c>
      <c r="AG124" s="1">
        <v>1081</v>
      </c>
      <c r="AH124" s="1">
        <v>5.081055607917059</v>
      </c>
      <c r="AI124" s="1">
        <v>1061</v>
      </c>
      <c r="AJ124" s="1">
        <v>3.7023041474654379</v>
      </c>
      <c r="AK124" s="1">
        <v>1085</v>
      </c>
      <c r="AL124" s="1">
        <v>4.4284377923292801</v>
      </c>
      <c r="AM124" s="1">
        <v>1069</v>
      </c>
      <c r="AN124" s="1">
        <v>4.1538461538461542</v>
      </c>
      <c r="AO124" s="1">
        <v>1079</v>
      </c>
      <c r="AP124" s="1">
        <v>4.5776105362182502</v>
      </c>
      <c r="AQ124" s="1">
        <v>1063</v>
      </c>
      <c r="AR124" s="1">
        <v>4.5083179297597047</v>
      </c>
      <c r="AS124" s="1">
        <v>1082</v>
      </c>
      <c r="AT124" s="1">
        <v>4.9349056603773587</v>
      </c>
      <c r="AU124" s="1">
        <v>1060</v>
      </c>
      <c r="AV124" s="1">
        <v>3.513413506012951</v>
      </c>
      <c r="AW124" s="1">
        <v>1081</v>
      </c>
      <c r="AX124" s="1">
        <v>4.3204524033930252</v>
      </c>
      <c r="AY124" s="1">
        <v>1061</v>
      </c>
      <c r="AZ124" s="1">
        <v>3.628359592215014</v>
      </c>
      <c r="BA124" s="1">
        <v>1079</v>
      </c>
      <c r="BB124" s="1">
        <v>4.4164305949008495</v>
      </c>
      <c r="BC124" s="1">
        <v>1059</v>
      </c>
      <c r="BD124" s="1">
        <v>3.8653667595171775</v>
      </c>
      <c r="BE124" s="1">
        <v>1077</v>
      </c>
      <c r="BF124" s="1">
        <v>4.4192634560906514</v>
      </c>
      <c r="BG124" s="1">
        <v>1059</v>
      </c>
      <c r="BH124" s="1">
        <v>4.1053604436229207</v>
      </c>
      <c r="BI124" s="1">
        <v>1082</v>
      </c>
      <c r="BJ124" s="1">
        <v>4.5968045112781954</v>
      </c>
      <c r="BK124" s="1">
        <v>1064</v>
      </c>
    </row>
    <row r="125" spans="1:63" x14ac:dyDescent="0.25">
      <c r="A125" s="22" t="str">
        <f t="shared" si="1"/>
        <v>2011UOCAS SocSci</v>
      </c>
      <c r="C125" s="1" t="s">
        <v>59</v>
      </c>
      <c r="D125" s="1" t="s">
        <v>64</v>
      </c>
      <c r="E125">
        <v>2011</v>
      </c>
      <c r="F125" s="1">
        <v>1</v>
      </c>
      <c r="G125" s="1">
        <v>1177</v>
      </c>
      <c r="H125" s="1">
        <v>3.9438596491228068</v>
      </c>
      <c r="I125" s="1">
        <v>855</v>
      </c>
      <c r="J125" s="1">
        <v>4.7940119760479041</v>
      </c>
      <c r="K125" s="1">
        <v>835</v>
      </c>
      <c r="L125" s="1">
        <v>3.9094117647058821</v>
      </c>
      <c r="M125" s="1">
        <v>850</v>
      </c>
      <c r="N125" s="1">
        <v>4.6834532374100721</v>
      </c>
      <c r="O125" s="1">
        <v>834</v>
      </c>
      <c r="P125" s="1">
        <v>3.9091981132075473</v>
      </c>
      <c r="Q125" s="1">
        <v>848</v>
      </c>
      <c r="R125" s="1">
        <v>4.7472793228536876</v>
      </c>
      <c r="S125" s="1">
        <v>827</v>
      </c>
      <c r="T125" s="1">
        <v>2.9414519906323187</v>
      </c>
      <c r="U125" s="1">
        <v>854</v>
      </c>
      <c r="V125" s="1">
        <v>3.4471153846153846</v>
      </c>
      <c r="W125" s="1">
        <v>832</v>
      </c>
      <c r="X125" s="1">
        <v>3.365135453474676</v>
      </c>
      <c r="Y125" s="1">
        <v>849</v>
      </c>
      <c r="Z125" s="1">
        <v>4.7917675544794189</v>
      </c>
      <c r="AA125" s="1">
        <v>826</v>
      </c>
      <c r="AB125" s="1">
        <v>3.2976470588235296</v>
      </c>
      <c r="AC125" s="1">
        <v>850</v>
      </c>
      <c r="AD125" s="1">
        <v>3.6141826923076925</v>
      </c>
      <c r="AE125" s="1">
        <v>832</v>
      </c>
      <c r="AF125" s="1">
        <v>4.8335301062573786</v>
      </c>
      <c r="AG125" s="1">
        <v>847</v>
      </c>
      <c r="AH125" s="1">
        <v>5.1779661016949152</v>
      </c>
      <c r="AI125" s="1">
        <v>826</v>
      </c>
      <c r="AJ125" s="1">
        <v>3.7305882352941175</v>
      </c>
      <c r="AK125" s="1">
        <v>850</v>
      </c>
      <c r="AL125" s="1">
        <v>4.8622754491017961</v>
      </c>
      <c r="AM125" s="1">
        <v>835</v>
      </c>
      <c r="AN125" s="1">
        <v>4.0094117647058827</v>
      </c>
      <c r="AO125" s="1">
        <v>850</v>
      </c>
      <c r="AP125" s="1">
        <v>4.4477791116446577</v>
      </c>
      <c r="AQ125" s="1">
        <v>833</v>
      </c>
      <c r="AR125" s="1">
        <v>4.4255319148936172</v>
      </c>
      <c r="AS125" s="1">
        <v>846</v>
      </c>
      <c r="AT125" s="1">
        <v>4.9068923821039903</v>
      </c>
      <c r="AU125" s="1">
        <v>827</v>
      </c>
      <c r="AV125" s="1">
        <v>3.4437869822485205</v>
      </c>
      <c r="AW125" s="1">
        <v>845</v>
      </c>
      <c r="AX125" s="1">
        <v>4.3582629674306395</v>
      </c>
      <c r="AY125" s="1">
        <v>829</v>
      </c>
      <c r="AZ125" s="1">
        <v>3.6071428571428572</v>
      </c>
      <c r="BA125" s="1">
        <v>840</v>
      </c>
      <c r="BB125" s="1">
        <v>4.4228432563791005</v>
      </c>
      <c r="BC125" s="1">
        <v>823</v>
      </c>
      <c r="BD125" s="1">
        <v>3.8815165876777251</v>
      </c>
      <c r="BE125" s="1">
        <v>844</v>
      </c>
      <c r="BF125" s="1">
        <v>4.5513905683192259</v>
      </c>
      <c r="BG125" s="1">
        <v>827</v>
      </c>
      <c r="BH125" s="1">
        <v>4.1715976331360949</v>
      </c>
      <c r="BI125" s="1">
        <v>845</v>
      </c>
      <c r="BJ125" s="1">
        <v>4.7355072463768115</v>
      </c>
      <c r="BK125" s="1">
        <v>828</v>
      </c>
    </row>
    <row r="126" spans="1:63" x14ac:dyDescent="0.25">
      <c r="A126" s="22" t="str">
        <f t="shared" si="1"/>
        <v>2011UOEducation</v>
      </c>
      <c r="C126" s="1" t="s">
        <v>59</v>
      </c>
      <c r="D126" s="1" t="s">
        <v>65</v>
      </c>
      <c r="E126">
        <v>2011</v>
      </c>
      <c r="F126" s="1">
        <v>1</v>
      </c>
      <c r="G126" s="1">
        <v>303</v>
      </c>
      <c r="H126" s="1">
        <v>3.6506550218340612</v>
      </c>
      <c r="I126" s="1">
        <v>229</v>
      </c>
      <c r="J126" s="1">
        <v>4.4844444444444447</v>
      </c>
      <c r="K126" s="1">
        <v>225</v>
      </c>
      <c r="L126" s="1">
        <v>3.6724890829694323</v>
      </c>
      <c r="M126" s="1">
        <v>229</v>
      </c>
      <c r="N126" s="1">
        <v>4.5176991150442474</v>
      </c>
      <c r="O126" s="1">
        <v>226</v>
      </c>
      <c r="P126" s="1">
        <v>3.6696035242290748</v>
      </c>
      <c r="Q126" s="1">
        <v>227</v>
      </c>
      <c r="R126" s="1">
        <v>4.434977578475336</v>
      </c>
      <c r="S126" s="1">
        <v>223</v>
      </c>
      <c r="T126" s="1">
        <v>2.841409691629956</v>
      </c>
      <c r="U126" s="1">
        <v>227</v>
      </c>
      <c r="V126" s="1">
        <v>3.3587443946188342</v>
      </c>
      <c r="W126" s="1">
        <v>223</v>
      </c>
      <c r="X126" s="1">
        <v>3.2719298245614037</v>
      </c>
      <c r="Y126" s="1">
        <v>228</v>
      </c>
      <c r="Z126" s="1">
        <v>4.6177777777777775</v>
      </c>
      <c r="AA126" s="1">
        <v>225</v>
      </c>
      <c r="AB126" s="1">
        <v>3.1991150442477876</v>
      </c>
      <c r="AC126" s="1">
        <v>226</v>
      </c>
      <c r="AD126" s="1">
        <v>3.4909909909909911</v>
      </c>
      <c r="AE126" s="1">
        <v>222</v>
      </c>
      <c r="AF126" s="1">
        <v>4.8471615720524017</v>
      </c>
      <c r="AG126" s="1">
        <v>229</v>
      </c>
      <c r="AH126" s="1">
        <v>5.0892857142857144</v>
      </c>
      <c r="AI126" s="1">
        <v>224</v>
      </c>
      <c r="AJ126" s="1">
        <v>3.4911504424778763</v>
      </c>
      <c r="AK126" s="1">
        <v>226</v>
      </c>
      <c r="AL126" s="1">
        <v>4.293333333333333</v>
      </c>
      <c r="AM126" s="1">
        <v>225</v>
      </c>
      <c r="AN126" s="1">
        <v>4.0614035087719298</v>
      </c>
      <c r="AO126" s="1">
        <v>228</v>
      </c>
      <c r="AP126" s="1">
        <v>4.5066666666666668</v>
      </c>
      <c r="AQ126" s="1">
        <v>225</v>
      </c>
      <c r="AR126" s="1">
        <v>4.2964601769911503</v>
      </c>
      <c r="AS126" s="1">
        <v>226</v>
      </c>
      <c r="AT126" s="1">
        <v>4.7892376681614346</v>
      </c>
      <c r="AU126" s="1">
        <v>223</v>
      </c>
      <c r="AV126" s="1">
        <v>3.2</v>
      </c>
      <c r="AW126" s="1">
        <v>225</v>
      </c>
      <c r="AX126" s="1">
        <v>4.1216216216216219</v>
      </c>
      <c r="AY126" s="1">
        <v>222</v>
      </c>
      <c r="AZ126" s="1">
        <v>3.355855855855856</v>
      </c>
      <c r="BA126" s="1">
        <v>222</v>
      </c>
      <c r="BB126" s="1">
        <v>4.1954545454545453</v>
      </c>
      <c r="BC126" s="1">
        <v>220</v>
      </c>
      <c r="BD126" s="1">
        <v>3.8883928571428572</v>
      </c>
      <c r="BE126" s="1">
        <v>224</v>
      </c>
      <c r="BF126" s="1">
        <v>4.4886877828054299</v>
      </c>
      <c r="BG126" s="1">
        <v>221</v>
      </c>
      <c r="BH126" s="1">
        <v>4.2666666666666666</v>
      </c>
      <c r="BI126" s="1">
        <v>225</v>
      </c>
      <c r="BJ126" s="1">
        <v>4.7713004484304928</v>
      </c>
      <c r="BK126" s="1">
        <v>223</v>
      </c>
    </row>
    <row r="127" spans="1:63" x14ac:dyDescent="0.25">
      <c r="A127" s="22" t="str">
        <f t="shared" si="1"/>
        <v>2011UOJournalism</v>
      </c>
      <c r="C127" s="1" t="s">
        <v>59</v>
      </c>
      <c r="D127" s="1" t="s">
        <v>66</v>
      </c>
      <c r="E127">
        <v>2011</v>
      </c>
      <c r="F127" s="1">
        <v>1</v>
      </c>
      <c r="G127" s="1">
        <v>490</v>
      </c>
      <c r="H127" s="1">
        <v>3.9432835820895522</v>
      </c>
      <c r="I127" s="1">
        <v>335</v>
      </c>
      <c r="J127" s="1">
        <v>4.7607361963190185</v>
      </c>
      <c r="K127" s="1">
        <v>326</v>
      </c>
      <c r="L127" s="1">
        <v>4.0209580838323351</v>
      </c>
      <c r="M127" s="1">
        <v>334</v>
      </c>
      <c r="N127" s="1">
        <v>4.9847094801223237</v>
      </c>
      <c r="O127" s="1">
        <v>327</v>
      </c>
      <c r="P127" s="1">
        <v>3.9550898203592815</v>
      </c>
      <c r="Q127" s="1">
        <v>334</v>
      </c>
      <c r="R127" s="1">
        <v>4.6646153846153844</v>
      </c>
      <c r="S127" s="1">
        <v>325</v>
      </c>
      <c r="T127" s="1">
        <v>2.9939939939939939</v>
      </c>
      <c r="U127" s="1">
        <v>333</v>
      </c>
      <c r="V127" s="1">
        <v>3.6073619631901841</v>
      </c>
      <c r="W127" s="1">
        <v>326</v>
      </c>
      <c r="X127" s="1">
        <v>3.4487951807228914</v>
      </c>
      <c r="Y127" s="1">
        <v>332</v>
      </c>
      <c r="Z127" s="1">
        <v>4.7950310559006208</v>
      </c>
      <c r="AA127" s="1">
        <v>322</v>
      </c>
      <c r="AB127" s="1">
        <v>3.1656626506024095</v>
      </c>
      <c r="AC127" s="1">
        <v>332</v>
      </c>
      <c r="AD127" s="1">
        <v>3.2777777777777777</v>
      </c>
      <c r="AE127" s="1">
        <v>324</v>
      </c>
      <c r="AF127" s="1">
        <v>4.7987987987987992</v>
      </c>
      <c r="AG127" s="1">
        <v>333</v>
      </c>
      <c r="AH127" s="1">
        <v>5.2592592592592595</v>
      </c>
      <c r="AI127" s="1">
        <v>324</v>
      </c>
      <c r="AJ127" s="1">
        <v>3.7590361445783134</v>
      </c>
      <c r="AK127" s="1">
        <v>332</v>
      </c>
      <c r="AL127" s="1">
        <v>4.6923076923076925</v>
      </c>
      <c r="AM127" s="1">
        <v>325</v>
      </c>
      <c r="AN127" s="1">
        <v>4.0900900900900901</v>
      </c>
      <c r="AO127" s="1">
        <v>333</v>
      </c>
      <c r="AP127" s="1">
        <v>4.8012232415902139</v>
      </c>
      <c r="AQ127" s="1">
        <v>327</v>
      </c>
      <c r="AR127" s="1">
        <v>4.4984984984984981</v>
      </c>
      <c r="AS127" s="1">
        <v>333</v>
      </c>
      <c r="AT127" s="1">
        <v>5.1630769230769227</v>
      </c>
      <c r="AU127" s="1">
        <v>325</v>
      </c>
      <c r="AV127" s="1">
        <v>3.404833836858006</v>
      </c>
      <c r="AW127" s="1">
        <v>331</v>
      </c>
      <c r="AX127" s="1">
        <v>4.3549382716049383</v>
      </c>
      <c r="AY127" s="1">
        <v>324</v>
      </c>
      <c r="AZ127" s="1">
        <v>3.6495468277945617</v>
      </c>
      <c r="BA127" s="1">
        <v>331</v>
      </c>
      <c r="BB127" s="1">
        <v>4.5434782608695654</v>
      </c>
      <c r="BC127" s="1">
        <v>322</v>
      </c>
      <c r="BD127" s="1">
        <v>3.96996996996997</v>
      </c>
      <c r="BE127" s="1">
        <v>333</v>
      </c>
      <c r="BF127" s="1">
        <v>4.7269938650306749</v>
      </c>
      <c r="BG127" s="1">
        <v>326</v>
      </c>
      <c r="BH127" s="1">
        <v>4.3283132530120483</v>
      </c>
      <c r="BI127" s="1">
        <v>332</v>
      </c>
      <c r="BJ127" s="1">
        <v>4.96</v>
      </c>
      <c r="BK127" s="1">
        <v>325</v>
      </c>
    </row>
    <row r="128" spans="1:63" x14ac:dyDescent="0.25">
      <c r="A128" s="22" t="str">
        <f t="shared" si="1"/>
        <v>2011UOLCB</v>
      </c>
      <c r="C128" s="1" t="s">
        <v>59</v>
      </c>
      <c r="D128" s="1" t="s">
        <v>67</v>
      </c>
      <c r="E128">
        <v>2011</v>
      </c>
      <c r="F128" s="1">
        <v>1</v>
      </c>
      <c r="G128" s="1">
        <v>951</v>
      </c>
      <c r="H128" s="1">
        <v>3.6703645007923931</v>
      </c>
      <c r="I128" s="1">
        <v>631</v>
      </c>
      <c r="J128" s="1">
        <v>4.5559210526315788</v>
      </c>
      <c r="K128" s="1">
        <v>608</v>
      </c>
      <c r="L128" s="1">
        <v>3.6009538950715423</v>
      </c>
      <c r="M128" s="1">
        <v>629</v>
      </c>
      <c r="N128" s="1">
        <v>4.5299003322259139</v>
      </c>
      <c r="O128" s="1">
        <v>602</v>
      </c>
      <c r="P128" s="1">
        <v>3.6762820512820511</v>
      </c>
      <c r="Q128" s="1">
        <v>624</v>
      </c>
      <c r="R128" s="1">
        <v>4.4950166112956813</v>
      </c>
      <c r="S128" s="1">
        <v>602</v>
      </c>
      <c r="T128" s="1">
        <v>2.9698412698412699</v>
      </c>
      <c r="U128" s="1">
        <v>630</v>
      </c>
      <c r="V128" s="1">
        <v>3.3033333333333332</v>
      </c>
      <c r="W128" s="1">
        <v>600</v>
      </c>
      <c r="X128" s="1">
        <v>3.3151999999999999</v>
      </c>
      <c r="Y128" s="1">
        <v>625</v>
      </c>
      <c r="Z128" s="1">
        <v>4.5483333333333329</v>
      </c>
      <c r="AA128" s="1">
        <v>600</v>
      </c>
      <c r="AB128" s="1">
        <v>3.765273311897106</v>
      </c>
      <c r="AC128" s="1">
        <v>622</v>
      </c>
      <c r="AD128" s="1">
        <v>4.3550000000000004</v>
      </c>
      <c r="AE128" s="1">
        <v>600</v>
      </c>
      <c r="AF128" s="1">
        <v>4.5453100158982513</v>
      </c>
      <c r="AG128" s="1">
        <v>629</v>
      </c>
      <c r="AH128" s="1">
        <v>5.0166112956810629</v>
      </c>
      <c r="AI128" s="1">
        <v>602</v>
      </c>
      <c r="AJ128" s="1">
        <v>3.4706814580031695</v>
      </c>
      <c r="AK128" s="1">
        <v>631</v>
      </c>
      <c r="AL128" s="1">
        <v>4.5016611295681059</v>
      </c>
      <c r="AM128" s="1">
        <v>602</v>
      </c>
      <c r="AN128" s="1">
        <v>3.8598726114649682</v>
      </c>
      <c r="AO128" s="1">
        <v>628</v>
      </c>
      <c r="AP128" s="1">
        <v>4.5771144278606961</v>
      </c>
      <c r="AQ128" s="1">
        <v>603</v>
      </c>
      <c r="AR128" s="1">
        <v>4.3322632423756016</v>
      </c>
      <c r="AS128" s="1">
        <v>623</v>
      </c>
      <c r="AT128" s="1">
        <v>4.884615384615385</v>
      </c>
      <c r="AU128" s="1">
        <v>598</v>
      </c>
      <c r="AV128" s="1">
        <v>3.104501607717042</v>
      </c>
      <c r="AW128" s="1">
        <v>622</v>
      </c>
      <c r="AX128" s="1">
        <v>3.9283333333333332</v>
      </c>
      <c r="AY128" s="1">
        <v>600</v>
      </c>
      <c r="AZ128" s="1">
        <v>3.4025974025974026</v>
      </c>
      <c r="BA128" s="1">
        <v>616</v>
      </c>
      <c r="BB128" s="1">
        <v>4.1322033898305088</v>
      </c>
      <c r="BC128" s="1">
        <v>590</v>
      </c>
      <c r="BD128" s="1">
        <v>3.5476575121163165</v>
      </c>
      <c r="BE128" s="1">
        <v>619</v>
      </c>
      <c r="BF128" s="1">
        <v>4.6270903010033448</v>
      </c>
      <c r="BG128" s="1">
        <v>598</v>
      </c>
      <c r="BH128" s="1">
        <v>4.032206119162641</v>
      </c>
      <c r="BI128" s="1">
        <v>621</v>
      </c>
      <c r="BJ128" s="1">
        <v>4.7195325542570954</v>
      </c>
      <c r="BK128" s="1">
        <v>599</v>
      </c>
    </row>
    <row r="129" spans="1:63" x14ac:dyDescent="0.25">
      <c r="A129" s="22" t="str">
        <f t="shared" si="1"/>
        <v>2011UOMusic &amp; Dance</v>
      </c>
      <c r="C129" s="1" t="s">
        <v>59</v>
      </c>
      <c r="D129" s="1" t="s">
        <v>68</v>
      </c>
      <c r="E129">
        <v>2011</v>
      </c>
      <c r="F129" s="1">
        <v>1</v>
      </c>
      <c r="G129" s="1">
        <v>106</v>
      </c>
      <c r="H129" s="1">
        <v>4.1219512195121952</v>
      </c>
      <c r="I129" s="1">
        <v>82</v>
      </c>
      <c r="J129" s="1">
        <v>4.9113924050632916</v>
      </c>
      <c r="K129" s="1">
        <v>79</v>
      </c>
      <c r="L129" s="1">
        <v>4.0853658536585362</v>
      </c>
      <c r="M129" s="1">
        <v>82</v>
      </c>
      <c r="N129" s="1">
        <v>4.7468354430379751</v>
      </c>
      <c r="O129" s="1">
        <v>79</v>
      </c>
      <c r="P129" s="1">
        <v>4.0123456790123457</v>
      </c>
      <c r="Q129" s="1">
        <v>81</v>
      </c>
      <c r="R129" s="1">
        <v>4.779220779220779</v>
      </c>
      <c r="S129" s="1">
        <v>77</v>
      </c>
      <c r="T129" s="1">
        <v>3.2345679012345681</v>
      </c>
      <c r="U129" s="1">
        <v>81</v>
      </c>
      <c r="V129" s="1">
        <v>3.641025641025641</v>
      </c>
      <c r="W129" s="1">
        <v>78</v>
      </c>
      <c r="X129" s="1">
        <v>3.8624999999999998</v>
      </c>
      <c r="Y129" s="1">
        <v>80</v>
      </c>
      <c r="Z129" s="1">
        <v>5.1794871794871797</v>
      </c>
      <c r="AA129" s="1">
        <v>78</v>
      </c>
      <c r="AB129" s="1">
        <v>3.617283950617284</v>
      </c>
      <c r="AC129" s="1">
        <v>81</v>
      </c>
      <c r="AD129" s="1">
        <v>3.5</v>
      </c>
      <c r="AE129" s="1">
        <v>78</v>
      </c>
      <c r="AF129" s="1">
        <v>4.9249999999999998</v>
      </c>
      <c r="AG129" s="1">
        <v>80</v>
      </c>
      <c r="AH129" s="1">
        <v>5.220779220779221</v>
      </c>
      <c r="AI129" s="1">
        <v>77</v>
      </c>
      <c r="AJ129" s="1">
        <v>3.7530864197530862</v>
      </c>
      <c r="AK129" s="1">
        <v>81</v>
      </c>
      <c r="AL129" s="1">
        <v>4.4871794871794872</v>
      </c>
      <c r="AM129" s="1">
        <v>78</v>
      </c>
      <c r="AN129" s="1">
        <v>4.1234567901234565</v>
      </c>
      <c r="AO129" s="1">
        <v>81</v>
      </c>
      <c r="AP129" s="1">
        <v>4.5769230769230766</v>
      </c>
      <c r="AQ129" s="1">
        <v>78</v>
      </c>
      <c r="AR129" s="1">
        <v>4.4320987654320989</v>
      </c>
      <c r="AS129" s="1">
        <v>81</v>
      </c>
      <c r="AT129" s="1">
        <v>4.884615384615385</v>
      </c>
      <c r="AU129" s="1">
        <v>78</v>
      </c>
      <c r="AV129" s="1">
        <v>3.4197530864197532</v>
      </c>
      <c r="AW129" s="1">
        <v>81</v>
      </c>
      <c r="AX129" s="1">
        <v>4.3589743589743586</v>
      </c>
      <c r="AY129" s="1">
        <v>78</v>
      </c>
      <c r="AZ129" s="1">
        <v>3.6707317073170733</v>
      </c>
      <c r="BA129" s="1">
        <v>82</v>
      </c>
      <c r="BB129" s="1">
        <v>4.3417721518987342</v>
      </c>
      <c r="BC129" s="1">
        <v>79</v>
      </c>
      <c r="BD129" s="1">
        <v>3.7804878048780486</v>
      </c>
      <c r="BE129" s="1">
        <v>82</v>
      </c>
      <c r="BF129" s="1">
        <v>4.4683544303797467</v>
      </c>
      <c r="BG129" s="1">
        <v>79</v>
      </c>
      <c r="BH129" s="1">
        <v>4.0365853658536581</v>
      </c>
      <c r="BI129" s="1">
        <v>82</v>
      </c>
      <c r="BJ129" s="1">
        <v>4.8354430379746836</v>
      </c>
      <c r="BK129" s="1">
        <v>79</v>
      </c>
    </row>
    <row r="130" spans="1:63" x14ac:dyDescent="0.25">
      <c r="A130" s="22" t="str">
        <f t="shared" si="1"/>
        <v>2011UOOther</v>
      </c>
      <c r="C130" s="1" t="s">
        <v>59</v>
      </c>
      <c r="D130" s="1" t="s">
        <v>69</v>
      </c>
      <c r="E130">
        <v>2011</v>
      </c>
      <c r="F130" s="1">
        <v>1</v>
      </c>
      <c r="G130" s="1">
        <v>988</v>
      </c>
      <c r="H130" s="1">
        <v>3.9173789173789175</v>
      </c>
      <c r="I130" s="1">
        <v>702</v>
      </c>
      <c r="J130" s="1">
        <v>4.5044247787610621</v>
      </c>
      <c r="K130" s="1">
        <v>678</v>
      </c>
      <c r="L130" s="1">
        <v>3.8185714285714285</v>
      </c>
      <c r="M130" s="1">
        <v>700</v>
      </c>
      <c r="N130" s="1">
        <v>4.4911242603550292</v>
      </c>
      <c r="O130" s="1">
        <v>676</v>
      </c>
      <c r="P130" s="1">
        <v>3.8183118741058655</v>
      </c>
      <c r="Q130" s="1">
        <v>699</v>
      </c>
      <c r="R130" s="1">
        <v>4.3878157503714714</v>
      </c>
      <c r="S130" s="1">
        <v>673</v>
      </c>
      <c r="T130" s="1">
        <v>3.1522988505747125</v>
      </c>
      <c r="U130" s="1">
        <v>696</v>
      </c>
      <c r="V130" s="1">
        <v>3.5274888558692421</v>
      </c>
      <c r="W130" s="1">
        <v>673</v>
      </c>
      <c r="X130" s="1">
        <v>3.4339080459770117</v>
      </c>
      <c r="Y130" s="1">
        <v>696</v>
      </c>
      <c r="Z130" s="1">
        <v>4.2582089552238802</v>
      </c>
      <c r="AA130" s="1">
        <v>670</v>
      </c>
      <c r="AB130" s="1">
        <v>3.5042979942693409</v>
      </c>
      <c r="AC130" s="1">
        <v>698</v>
      </c>
      <c r="AD130" s="1">
        <v>3.6468842729970326</v>
      </c>
      <c r="AE130" s="1">
        <v>674</v>
      </c>
      <c r="AF130" s="1">
        <v>4.8402877697841724</v>
      </c>
      <c r="AG130" s="1">
        <v>695</v>
      </c>
      <c r="AH130" s="1">
        <v>5.0640834575260802</v>
      </c>
      <c r="AI130" s="1">
        <v>671</v>
      </c>
      <c r="AJ130" s="1">
        <v>3.7614285714285716</v>
      </c>
      <c r="AK130" s="1">
        <v>700</v>
      </c>
      <c r="AL130" s="1">
        <v>4.544776119402985</v>
      </c>
      <c r="AM130" s="1">
        <v>670</v>
      </c>
      <c r="AN130" s="1">
        <v>4.1366906474820144</v>
      </c>
      <c r="AO130" s="1">
        <v>695</v>
      </c>
      <c r="AP130" s="1">
        <v>4.4230769230769234</v>
      </c>
      <c r="AQ130" s="1">
        <v>676</v>
      </c>
      <c r="AR130" s="1">
        <v>4.5504322766570606</v>
      </c>
      <c r="AS130" s="1">
        <v>694</v>
      </c>
      <c r="AT130" s="1">
        <v>4.8626865671641788</v>
      </c>
      <c r="AU130" s="1">
        <v>670</v>
      </c>
      <c r="AV130" s="1">
        <v>3.4135446685878961</v>
      </c>
      <c r="AW130" s="1">
        <v>694</v>
      </c>
      <c r="AX130" s="1">
        <v>4.0296735905044514</v>
      </c>
      <c r="AY130" s="1">
        <v>674</v>
      </c>
      <c r="AZ130" s="1">
        <v>3.6763005780346822</v>
      </c>
      <c r="BA130" s="1">
        <v>692</v>
      </c>
      <c r="BB130" s="1">
        <v>4.1358208955223876</v>
      </c>
      <c r="BC130" s="1">
        <v>670</v>
      </c>
      <c r="BD130" s="1">
        <v>3.9291907514450868</v>
      </c>
      <c r="BE130" s="1">
        <v>692</v>
      </c>
      <c r="BF130" s="1">
        <v>4.2835820895522385</v>
      </c>
      <c r="BG130" s="1">
        <v>670</v>
      </c>
      <c r="BH130" s="1">
        <v>4.2456647398843934</v>
      </c>
      <c r="BI130" s="1">
        <v>692</v>
      </c>
      <c r="BJ130" s="1">
        <v>4.6671641791044776</v>
      </c>
      <c r="BK130" s="1">
        <v>670</v>
      </c>
    </row>
    <row r="131" spans="1:63" x14ac:dyDescent="0.25">
      <c r="A131" s="22" t="str">
        <f t="shared" ref="A131:A194" si="2">E131&amp;C131&amp;D131</f>
        <v>2011UOENVIRONMENTAL STUDIES</v>
      </c>
      <c r="B131" s="1" t="s">
        <v>70</v>
      </c>
      <c r="C131" s="1" t="s">
        <v>59</v>
      </c>
      <c r="D131" s="1" t="s">
        <v>71</v>
      </c>
      <c r="E131">
        <v>2011</v>
      </c>
      <c r="F131" s="1">
        <v>2</v>
      </c>
      <c r="G131" s="1">
        <v>151</v>
      </c>
      <c r="H131" s="1">
        <v>3.8660714285714284</v>
      </c>
      <c r="I131" s="1">
        <v>112</v>
      </c>
      <c r="J131" s="1">
        <v>4.7256637168141591</v>
      </c>
      <c r="K131" s="1">
        <v>113</v>
      </c>
      <c r="L131" s="1">
        <v>3.8727272727272726</v>
      </c>
      <c r="M131" s="1">
        <v>110</v>
      </c>
      <c r="N131" s="1">
        <v>4.5625</v>
      </c>
      <c r="O131" s="1">
        <v>112</v>
      </c>
      <c r="P131" s="1">
        <v>3.7870370370370372</v>
      </c>
      <c r="Q131" s="1">
        <v>108</v>
      </c>
      <c r="R131" s="1">
        <v>4.6454545454545455</v>
      </c>
      <c r="S131" s="1">
        <v>110</v>
      </c>
      <c r="T131" s="1">
        <v>3.0535714285714284</v>
      </c>
      <c r="U131" s="1">
        <v>112</v>
      </c>
      <c r="V131" s="1">
        <v>3.3893805309734515</v>
      </c>
      <c r="W131" s="1">
        <v>113</v>
      </c>
      <c r="X131" s="1">
        <v>3.4017857142857144</v>
      </c>
      <c r="Y131" s="1">
        <v>112</v>
      </c>
      <c r="Z131" s="1">
        <v>4.7256637168141591</v>
      </c>
      <c r="AA131" s="1">
        <v>113</v>
      </c>
      <c r="AB131" s="1">
        <v>3.6071428571428572</v>
      </c>
      <c r="AC131" s="1">
        <v>112</v>
      </c>
      <c r="AD131" s="1">
        <v>3.9557522123893807</v>
      </c>
      <c r="AE131" s="1">
        <v>113</v>
      </c>
      <c r="AF131" s="1">
        <v>4.8571428571428568</v>
      </c>
      <c r="AG131" s="1">
        <v>112</v>
      </c>
      <c r="AH131" s="1">
        <v>5.168141592920354</v>
      </c>
      <c r="AI131" s="1">
        <v>113</v>
      </c>
      <c r="AJ131" s="1">
        <v>3.5945945945945947</v>
      </c>
      <c r="AK131" s="1">
        <v>111</v>
      </c>
      <c r="AL131" s="1">
        <v>4.5892857142857144</v>
      </c>
      <c r="AM131" s="1">
        <v>112</v>
      </c>
      <c r="AN131" s="1">
        <v>3.9375</v>
      </c>
      <c r="AO131" s="1">
        <v>112</v>
      </c>
      <c r="AP131" s="1">
        <v>4.4690265486725664</v>
      </c>
      <c r="AQ131" s="1">
        <v>113</v>
      </c>
      <c r="AR131" s="1">
        <v>4.3423423423423424</v>
      </c>
      <c r="AS131" s="1">
        <v>111</v>
      </c>
      <c r="AT131" s="1">
        <v>4.9107142857142856</v>
      </c>
      <c r="AU131" s="1">
        <v>112</v>
      </c>
      <c r="AV131" s="1">
        <v>3.3873873873873874</v>
      </c>
      <c r="AW131" s="1">
        <v>111</v>
      </c>
      <c r="AX131" s="1">
        <v>4.4285714285714288</v>
      </c>
      <c r="AY131" s="1">
        <v>112</v>
      </c>
      <c r="AZ131" s="1">
        <v>3.6545454545454548</v>
      </c>
      <c r="BA131" s="1">
        <v>110</v>
      </c>
      <c r="BB131" s="1">
        <v>4.5765765765765769</v>
      </c>
      <c r="BC131" s="1">
        <v>111</v>
      </c>
      <c r="BD131" s="1">
        <v>3.8363636363636364</v>
      </c>
      <c r="BE131" s="1">
        <v>110</v>
      </c>
      <c r="BF131" s="1">
        <v>4.7657657657657655</v>
      </c>
      <c r="BG131" s="1">
        <v>111</v>
      </c>
      <c r="BH131" s="1">
        <v>4.2162162162162158</v>
      </c>
      <c r="BI131" s="1">
        <v>111</v>
      </c>
      <c r="BJ131" s="1">
        <v>4.8648648648648649</v>
      </c>
      <c r="BK131" s="1">
        <v>111</v>
      </c>
    </row>
    <row r="132" spans="1:63" x14ac:dyDescent="0.25">
      <c r="A132" s="22" t="str">
        <f t="shared" si="2"/>
        <v>2011UOARCHITECTURE &amp; INTERIOR ARCH</v>
      </c>
      <c r="B132" s="1" t="s">
        <v>72</v>
      </c>
      <c r="C132" s="1" t="s">
        <v>59</v>
      </c>
      <c r="D132" s="1" t="s">
        <v>73</v>
      </c>
      <c r="E132">
        <v>2011</v>
      </c>
      <c r="F132" s="1">
        <v>2</v>
      </c>
      <c r="G132" s="1">
        <v>122</v>
      </c>
      <c r="H132" s="1">
        <v>4.0697674418604652</v>
      </c>
      <c r="I132" s="1">
        <v>86</v>
      </c>
      <c r="J132" s="1">
        <v>4.8117647058823527</v>
      </c>
      <c r="K132" s="1">
        <v>85</v>
      </c>
      <c r="L132" s="1">
        <v>3.9080459770114944</v>
      </c>
      <c r="M132" s="1">
        <v>87</v>
      </c>
      <c r="N132" s="1">
        <v>4.2790697674418601</v>
      </c>
      <c r="O132" s="1">
        <v>86</v>
      </c>
      <c r="P132" s="1">
        <v>3.896551724137931</v>
      </c>
      <c r="Q132" s="1">
        <v>87</v>
      </c>
      <c r="R132" s="1">
        <v>4.4941176470588236</v>
      </c>
      <c r="S132" s="1">
        <v>85</v>
      </c>
      <c r="T132" s="1">
        <v>3.2325581395348837</v>
      </c>
      <c r="U132" s="1">
        <v>86</v>
      </c>
      <c r="V132" s="1">
        <v>3.1176470588235294</v>
      </c>
      <c r="W132" s="1">
        <v>85</v>
      </c>
      <c r="X132" s="1">
        <v>2.9195402298850577</v>
      </c>
      <c r="Y132" s="1">
        <v>87</v>
      </c>
      <c r="Z132" s="1">
        <v>4.9069767441860463</v>
      </c>
      <c r="AA132" s="1">
        <v>86</v>
      </c>
      <c r="AB132" s="1">
        <v>4.0595238095238093</v>
      </c>
      <c r="AC132" s="1">
        <v>84</v>
      </c>
      <c r="AD132" s="1">
        <v>3.8795180722891565</v>
      </c>
      <c r="AE132" s="1">
        <v>83</v>
      </c>
      <c r="AF132" s="1">
        <v>4.5113636363636367</v>
      </c>
      <c r="AG132" s="1">
        <v>88</v>
      </c>
      <c r="AH132" s="1">
        <v>4.7882352941176469</v>
      </c>
      <c r="AI132" s="1">
        <v>85</v>
      </c>
      <c r="AJ132" s="1">
        <v>3.7011494252873565</v>
      </c>
      <c r="AK132" s="1">
        <v>87</v>
      </c>
      <c r="AL132" s="1">
        <v>4.441860465116279</v>
      </c>
      <c r="AM132" s="1">
        <v>86</v>
      </c>
      <c r="AN132" s="1">
        <v>3.735632183908046</v>
      </c>
      <c r="AO132" s="1">
        <v>87</v>
      </c>
      <c r="AP132" s="1">
        <v>5.0116279069767442</v>
      </c>
      <c r="AQ132" s="1">
        <v>86</v>
      </c>
      <c r="AR132" s="1">
        <v>4.3218390804597702</v>
      </c>
      <c r="AS132" s="1">
        <v>87</v>
      </c>
      <c r="AT132" s="1">
        <v>4.9534883720930232</v>
      </c>
      <c r="AU132" s="1">
        <v>86</v>
      </c>
      <c r="AV132" s="1">
        <v>3.4597701149425286</v>
      </c>
      <c r="AW132" s="1">
        <v>87</v>
      </c>
      <c r="AX132" s="1">
        <v>4.341176470588235</v>
      </c>
      <c r="AY132" s="1">
        <v>85</v>
      </c>
      <c r="AZ132" s="1">
        <v>3.5287356321839081</v>
      </c>
      <c r="BA132" s="1">
        <v>87</v>
      </c>
      <c r="BB132" s="1">
        <v>4.3139534883720927</v>
      </c>
      <c r="BC132" s="1">
        <v>86</v>
      </c>
      <c r="BD132" s="1">
        <v>3.4534883720930232</v>
      </c>
      <c r="BE132" s="1">
        <v>86</v>
      </c>
      <c r="BF132" s="1">
        <v>4.9534883720930232</v>
      </c>
      <c r="BG132" s="1">
        <v>86</v>
      </c>
      <c r="BH132" s="1">
        <v>3.735632183908046</v>
      </c>
      <c r="BI132" s="1">
        <v>87</v>
      </c>
      <c r="BJ132" s="1">
        <v>4.5</v>
      </c>
      <c r="BK132" s="1">
        <v>86</v>
      </c>
    </row>
    <row r="133" spans="1:63" x14ac:dyDescent="0.25">
      <c r="A133" s="22" t="str">
        <f t="shared" si="2"/>
        <v>2011UOLANDSCAPE ARCHITECTURE</v>
      </c>
      <c r="B133" s="1" t="s">
        <v>74</v>
      </c>
      <c r="C133" s="1" t="s">
        <v>59</v>
      </c>
      <c r="D133" s="1" t="s">
        <v>75</v>
      </c>
      <c r="E133">
        <v>2011</v>
      </c>
      <c r="F133" s="1">
        <v>2</v>
      </c>
      <c r="G133" s="1">
        <v>19</v>
      </c>
      <c r="H133" s="1">
        <v>4.083333333333333</v>
      </c>
      <c r="I133" s="1">
        <v>12</v>
      </c>
      <c r="J133" s="1">
        <v>4.833333333333333</v>
      </c>
      <c r="K133" s="1">
        <v>12</v>
      </c>
      <c r="L133" s="1">
        <v>4.166666666666667</v>
      </c>
      <c r="M133" s="1">
        <v>12</v>
      </c>
      <c r="N133" s="1">
        <v>4.666666666666667</v>
      </c>
      <c r="O133" s="1">
        <v>12</v>
      </c>
      <c r="P133" s="1">
        <v>3.9166666666666665</v>
      </c>
      <c r="Q133" s="1">
        <v>12</v>
      </c>
      <c r="R133" s="1">
        <v>4.666666666666667</v>
      </c>
      <c r="S133" s="1">
        <v>12</v>
      </c>
      <c r="T133" s="1">
        <v>2.8333333333333335</v>
      </c>
      <c r="U133" s="1">
        <v>12</v>
      </c>
      <c r="V133" s="1">
        <v>3</v>
      </c>
      <c r="W133" s="1">
        <v>12</v>
      </c>
      <c r="X133" s="1">
        <v>2.5833333333333335</v>
      </c>
      <c r="Y133" s="1">
        <v>12</v>
      </c>
      <c r="Z133" s="1">
        <v>5</v>
      </c>
      <c r="AA133" s="1">
        <v>12</v>
      </c>
      <c r="AB133" s="1">
        <v>2.9166666666666665</v>
      </c>
      <c r="AC133" s="1">
        <v>12</v>
      </c>
      <c r="AD133" s="1">
        <v>3.1666666666666665</v>
      </c>
      <c r="AE133" s="1">
        <v>12</v>
      </c>
      <c r="AF133" s="1">
        <v>4.916666666666667</v>
      </c>
      <c r="AG133" s="1">
        <v>12</v>
      </c>
      <c r="AH133" s="1">
        <v>5.25</v>
      </c>
      <c r="AI133" s="1">
        <v>12</v>
      </c>
      <c r="AJ133" s="1">
        <v>3.75</v>
      </c>
      <c r="AK133" s="1">
        <v>12</v>
      </c>
      <c r="AL133" s="1">
        <v>4.75</v>
      </c>
      <c r="AM133" s="1">
        <v>12</v>
      </c>
      <c r="AN133" s="1">
        <v>3.5833333333333335</v>
      </c>
      <c r="AO133" s="1">
        <v>12</v>
      </c>
      <c r="AP133" s="1">
        <v>5</v>
      </c>
      <c r="AQ133" s="1">
        <v>12</v>
      </c>
      <c r="AR133" s="1">
        <v>4.083333333333333</v>
      </c>
      <c r="AS133" s="1">
        <v>12</v>
      </c>
      <c r="AT133" s="1">
        <v>4.833333333333333</v>
      </c>
      <c r="AU133" s="1">
        <v>12</v>
      </c>
      <c r="AV133" s="1">
        <v>3.3333333333333335</v>
      </c>
      <c r="AW133" s="1">
        <v>12</v>
      </c>
      <c r="AX133" s="1">
        <v>3.8333333333333335</v>
      </c>
      <c r="AY133" s="1">
        <v>12</v>
      </c>
      <c r="AZ133" s="1">
        <v>4</v>
      </c>
      <c r="BA133" s="1">
        <v>12</v>
      </c>
      <c r="BB133" s="1">
        <v>4.416666666666667</v>
      </c>
      <c r="BC133" s="1">
        <v>12</v>
      </c>
      <c r="BD133" s="1">
        <v>3.5833333333333335</v>
      </c>
      <c r="BE133" s="1">
        <v>12</v>
      </c>
      <c r="BF133" s="1">
        <v>4.916666666666667</v>
      </c>
      <c r="BG133" s="1">
        <v>12</v>
      </c>
      <c r="BH133" s="1">
        <v>4.333333333333333</v>
      </c>
      <c r="BI133" s="1">
        <v>12</v>
      </c>
      <c r="BJ133" s="1">
        <v>4.833333333333333</v>
      </c>
      <c r="BK133" s="1">
        <v>12</v>
      </c>
    </row>
    <row r="134" spans="1:63" x14ac:dyDescent="0.25">
      <c r="A134" s="22" t="str">
        <f t="shared" si="2"/>
        <v>2011UOASIAN STUDIES</v>
      </c>
      <c r="B134" s="1" t="s">
        <v>76</v>
      </c>
      <c r="C134" s="1" t="s">
        <v>59</v>
      </c>
      <c r="D134" s="1" t="s">
        <v>77</v>
      </c>
      <c r="E134">
        <v>2011</v>
      </c>
      <c r="F134" s="1">
        <v>2</v>
      </c>
      <c r="G134" s="1">
        <v>9</v>
      </c>
      <c r="H134" s="1">
        <v>3.8333333333333335</v>
      </c>
      <c r="I134" s="1">
        <v>6</v>
      </c>
      <c r="J134" s="1">
        <v>5.166666666666667</v>
      </c>
      <c r="K134" s="1">
        <v>6</v>
      </c>
      <c r="L134" s="1">
        <v>3.8333333333333335</v>
      </c>
      <c r="M134" s="1">
        <v>6</v>
      </c>
      <c r="N134" s="1">
        <v>5</v>
      </c>
      <c r="O134" s="1">
        <v>6</v>
      </c>
      <c r="P134" s="1">
        <v>3.6666666666666665</v>
      </c>
      <c r="Q134" s="1">
        <v>6</v>
      </c>
      <c r="R134" s="1">
        <v>4.833333333333333</v>
      </c>
      <c r="S134" s="1">
        <v>6</v>
      </c>
      <c r="T134" s="1">
        <v>2.6666666666666665</v>
      </c>
      <c r="U134" s="1">
        <v>6</v>
      </c>
      <c r="V134" s="1">
        <v>4.666666666666667</v>
      </c>
      <c r="W134" s="1">
        <v>6</v>
      </c>
      <c r="X134" s="1">
        <v>3</v>
      </c>
      <c r="Y134" s="1">
        <v>6</v>
      </c>
      <c r="Z134" s="1">
        <v>5</v>
      </c>
      <c r="AA134" s="1">
        <v>6</v>
      </c>
      <c r="AB134" s="1">
        <v>3</v>
      </c>
      <c r="AC134" s="1">
        <v>6</v>
      </c>
      <c r="AD134" s="1">
        <v>2.8333333333333335</v>
      </c>
      <c r="AE134" s="1">
        <v>6</v>
      </c>
      <c r="AF134" s="1">
        <v>4.166666666666667</v>
      </c>
      <c r="AG134" s="1">
        <v>6</v>
      </c>
      <c r="AH134" s="1">
        <v>5</v>
      </c>
      <c r="AI134" s="1">
        <v>6</v>
      </c>
      <c r="AJ134" s="1">
        <v>3.3333333333333335</v>
      </c>
      <c r="AK134" s="1">
        <v>6</v>
      </c>
      <c r="AL134" s="1">
        <v>5</v>
      </c>
      <c r="AM134" s="1">
        <v>6</v>
      </c>
      <c r="AN134" s="1">
        <v>3.5</v>
      </c>
      <c r="AO134" s="1">
        <v>6</v>
      </c>
      <c r="AP134" s="1">
        <v>3.6666666666666665</v>
      </c>
      <c r="AQ134" s="1">
        <v>6</v>
      </c>
      <c r="AR134" s="1">
        <v>4.5</v>
      </c>
      <c r="AS134" s="1">
        <v>6</v>
      </c>
      <c r="AT134" s="1">
        <v>4.5</v>
      </c>
      <c r="AU134" s="1">
        <v>6</v>
      </c>
      <c r="AV134" s="1">
        <v>3.3333333333333335</v>
      </c>
      <c r="AW134" s="1">
        <v>6</v>
      </c>
      <c r="AX134" s="1">
        <v>4.333333333333333</v>
      </c>
      <c r="AY134" s="1">
        <v>6</v>
      </c>
      <c r="AZ134" s="1">
        <v>3.3333333333333335</v>
      </c>
      <c r="BA134" s="1">
        <v>6</v>
      </c>
      <c r="BB134" s="1">
        <v>4.166666666666667</v>
      </c>
      <c r="BC134" s="1">
        <v>6</v>
      </c>
      <c r="BD134" s="1">
        <v>3.3333333333333335</v>
      </c>
      <c r="BE134" s="1">
        <v>6</v>
      </c>
      <c r="BF134" s="1">
        <v>4.5</v>
      </c>
      <c r="BG134" s="1">
        <v>6</v>
      </c>
      <c r="BH134" s="1">
        <v>3.8333333333333335</v>
      </c>
      <c r="BI134" s="1">
        <v>6</v>
      </c>
      <c r="BJ134" s="1">
        <v>4.5</v>
      </c>
      <c r="BK134" s="1">
        <v>6</v>
      </c>
    </row>
    <row r="135" spans="1:63" x14ac:dyDescent="0.25">
      <c r="A135" s="22" t="str">
        <f t="shared" si="2"/>
        <v>2011UOLATIN AMERICAN STUDIES</v>
      </c>
      <c r="B135" s="1" t="s">
        <v>78</v>
      </c>
      <c r="C135" s="1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4</v>
      </c>
      <c r="I135" s="1">
        <v>2</v>
      </c>
      <c r="J135" s="1">
        <v>4.5</v>
      </c>
      <c r="K135" s="1">
        <v>2</v>
      </c>
      <c r="L135" s="1">
        <v>3</v>
      </c>
      <c r="M135" s="1">
        <v>2</v>
      </c>
      <c r="N135" s="1">
        <v>5</v>
      </c>
      <c r="O135" s="1">
        <v>2</v>
      </c>
      <c r="P135" s="1">
        <v>3.5</v>
      </c>
      <c r="Q135" s="1">
        <v>2</v>
      </c>
      <c r="R135" s="1">
        <v>4.5</v>
      </c>
      <c r="S135" s="1">
        <v>2</v>
      </c>
      <c r="T135" s="1">
        <v>2.5</v>
      </c>
      <c r="U135" s="1">
        <v>2</v>
      </c>
      <c r="V135" s="1">
        <v>4.5</v>
      </c>
      <c r="W135" s="1">
        <v>2</v>
      </c>
      <c r="X135" s="1">
        <v>2.5</v>
      </c>
      <c r="Y135" s="1">
        <v>2</v>
      </c>
      <c r="Z135" s="1">
        <v>4.5</v>
      </c>
      <c r="AA135" s="1">
        <v>2</v>
      </c>
      <c r="AB135" s="1">
        <v>2.5</v>
      </c>
      <c r="AC135" s="1">
        <v>2</v>
      </c>
      <c r="AD135" s="1">
        <v>2.5</v>
      </c>
      <c r="AE135" s="1">
        <v>2</v>
      </c>
      <c r="AF135" s="1">
        <v>3.5</v>
      </c>
      <c r="AG135" s="1">
        <v>2</v>
      </c>
      <c r="AH135" s="1">
        <v>5</v>
      </c>
      <c r="AI135" s="1">
        <v>2</v>
      </c>
      <c r="AJ135" s="1">
        <v>3.5</v>
      </c>
      <c r="AK135" s="1">
        <v>2</v>
      </c>
      <c r="AL135" s="1">
        <v>5</v>
      </c>
      <c r="AM135" s="1">
        <v>2</v>
      </c>
      <c r="AN135" s="1">
        <v>2</v>
      </c>
      <c r="AO135" s="1">
        <v>1</v>
      </c>
      <c r="AP135" s="1">
        <v>3</v>
      </c>
      <c r="AQ135" s="1">
        <v>1</v>
      </c>
      <c r="AR135" s="1">
        <v>4</v>
      </c>
      <c r="AS135" s="1">
        <v>2</v>
      </c>
      <c r="AT135" s="1">
        <v>5</v>
      </c>
      <c r="AU135" s="1">
        <v>2</v>
      </c>
      <c r="AV135" s="1">
        <v>2.5</v>
      </c>
      <c r="AW135" s="1">
        <v>2</v>
      </c>
      <c r="AX135" s="1">
        <v>5</v>
      </c>
      <c r="AY135" s="1">
        <v>2</v>
      </c>
      <c r="AZ135" s="1">
        <v>2.5</v>
      </c>
      <c r="BA135" s="1">
        <v>2</v>
      </c>
      <c r="BB135" s="1">
        <v>4</v>
      </c>
      <c r="BC135" s="1">
        <v>2</v>
      </c>
      <c r="BD135" s="1">
        <v>3.5</v>
      </c>
      <c r="BE135" s="1">
        <v>2</v>
      </c>
      <c r="BF135" s="1">
        <v>5</v>
      </c>
      <c r="BG135" s="1">
        <v>2</v>
      </c>
      <c r="BH135" s="1">
        <v>4.5</v>
      </c>
      <c r="BI135" s="1">
        <v>2</v>
      </c>
      <c r="BJ135" s="1">
        <v>4</v>
      </c>
      <c r="BK135" s="1">
        <v>2</v>
      </c>
    </row>
    <row r="136" spans="1:63" x14ac:dyDescent="0.25">
      <c r="A136" s="22" t="str">
        <f t="shared" si="2"/>
        <v>2011UORUSSIAN &amp; EAST EUROPEAN STUDIES</v>
      </c>
      <c r="B136" s="1" t="s">
        <v>80</v>
      </c>
      <c r="C136" s="1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4.25</v>
      </c>
      <c r="I136" s="1">
        <v>4</v>
      </c>
      <c r="J136" s="1">
        <v>5.25</v>
      </c>
      <c r="K136" s="1">
        <v>4</v>
      </c>
      <c r="L136" s="1">
        <v>3</v>
      </c>
      <c r="M136" s="1">
        <v>4</v>
      </c>
      <c r="N136" s="1">
        <v>4.25</v>
      </c>
      <c r="O136" s="1">
        <v>4</v>
      </c>
      <c r="P136" s="1">
        <v>3.5</v>
      </c>
      <c r="Q136" s="1">
        <v>4</v>
      </c>
      <c r="R136" s="1">
        <v>5</v>
      </c>
      <c r="S136" s="1">
        <v>4</v>
      </c>
      <c r="T136" s="1">
        <v>2.5</v>
      </c>
      <c r="U136" s="1">
        <v>4</v>
      </c>
      <c r="V136" s="1">
        <v>4</v>
      </c>
      <c r="W136" s="1">
        <v>4</v>
      </c>
      <c r="X136" s="1">
        <v>2.75</v>
      </c>
      <c r="Y136" s="1">
        <v>4</v>
      </c>
      <c r="Z136" s="1">
        <v>4.75</v>
      </c>
      <c r="AA136" s="1">
        <v>4</v>
      </c>
      <c r="AB136" s="1">
        <v>3.25</v>
      </c>
      <c r="AC136" s="1">
        <v>4</v>
      </c>
      <c r="AD136" s="1">
        <v>2.25</v>
      </c>
      <c r="AE136" s="1">
        <v>4</v>
      </c>
      <c r="AF136" s="1">
        <v>4.25</v>
      </c>
      <c r="AG136" s="1">
        <v>4</v>
      </c>
      <c r="AH136" s="1">
        <v>4.5</v>
      </c>
      <c r="AI136" s="1">
        <v>4</v>
      </c>
      <c r="AJ136" s="1">
        <v>2.75</v>
      </c>
      <c r="AK136" s="1">
        <v>4</v>
      </c>
      <c r="AL136" s="1">
        <v>4.25</v>
      </c>
      <c r="AM136" s="1">
        <v>4</v>
      </c>
      <c r="AN136" s="1">
        <v>3.5</v>
      </c>
      <c r="AO136" s="1">
        <v>4</v>
      </c>
      <c r="AP136" s="1">
        <v>4</v>
      </c>
      <c r="AQ136" s="1">
        <v>4</v>
      </c>
      <c r="AR136" s="1">
        <v>3.6666666666666665</v>
      </c>
      <c r="AS136" s="1">
        <v>3</v>
      </c>
      <c r="AT136" s="1">
        <v>4.666666666666667</v>
      </c>
      <c r="AU136" s="1">
        <v>3</v>
      </c>
      <c r="AV136" s="1">
        <v>3</v>
      </c>
      <c r="AW136" s="1">
        <v>3</v>
      </c>
      <c r="AX136" s="1">
        <v>4</v>
      </c>
      <c r="AY136" s="1">
        <v>3</v>
      </c>
      <c r="AZ136" s="1">
        <v>3</v>
      </c>
      <c r="BA136" s="1">
        <v>3</v>
      </c>
      <c r="BB136" s="1">
        <v>4.666666666666667</v>
      </c>
      <c r="BC136" s="1">
        <v>3</v>
      </c>
      <c r="BD136" s="1">
        <v>3.3333333333333335</v>
      </c>
      <c r="BE136" s="1">
        <v>3</v>
      </c>
      <c r="BF136" s="1">
        <v>4</v>
      </c>
      <c r="BG136" s="1">
        <v>3</v>
      </c>
      <c r="BH136" s="1">
        <v>3</v>
      </c>
      <c r="BI136" s="1">
        <v>3</v>
      </c>
      <c r="BJ136" s="1">
        <v>4</v>
      </c>
      <c r="BK136" s="1">
        <v>3</v>
      </c>
    </row>
    <row r="137" spans="1:63" x14ac:dyDescent="0.25">
      <c r="A137" s="22" t="str">
        <f t="shared" si="2"/>
        <v>2011UOWOMEN'S &amp; GENDER STUDIES</v>
      </c>
      <c r="B137" s="1" t="s">
        <v>82</v>
      </c>
      <c r="C137" s="1" t="s">
        <v>59</v>
      </c>
      <c r="D137" s="1" t="s">
        <v>60</v>
      </c>
      <c r="E137">
        <v>2011</v>
      </c>
      <c r="F137" s="1">
        <v>2</v>
      </c>
      <c r="G137" s="1">
        <v>15</v>
      </c>
      <c r="H137" s="1">
        <v>3.9</v>
      </c>
      <c r="I137" s="1">
        <v>10</v>
      </c>
      <c r="J137" s="1">
        <v>5.0999999999999996</v>
      </c>
      <c r="K137" s="1">
        <v>10</v>
      </c>
      <c r="L137" s="1">
        <v>4.2</v>
      </c>
      <c r="M137" s="1">
        <v>10</v>
      </c>
      <c r="N137" s="1">
        <v>5</v>
      </c>
      <c r="O137" s="1">
        <v>10</v>
      </c>
      <c r="P137" s="1">
        <v>3.5</v>
      </c>
      <c r="Q137" s="1">
        <v>10</v>
      </c>
      <c r="R137" s="1">
        <v>4.7</v>
      </c>
      <c r="S137" s="1">
        <v>10</v>
      </c>
      <c r="T137" s="1">
        <v>2.8</v>
      </c>
      <c r="U137" s="1">
        <v>10</v>
      </c>
      <c r="V137" s="1">
        <v>4.4000000000000004</v>
      </c>
      <c r="W137" s="1">
        <v>10</v>
      </c>
      <c r="X137" s="1">
        <v>2.9</v>
      </c>
      <c r="Y137" s="1">
        <v>10</v>
      </c>
      <c r="Z137" s="1">
        <v>5</v>
      </c>
      <c r="AA137" s="1">
        <v>10</v>
      </c>
      <c r="AB137" s="1">
        <v>2.1</v>
      </c>
      <c r="AC137" s="1">
        <v>10</v>
      </c>
      <c r="AD137" s="1">
        <v>2.9</v>
      </c>
      <c r="AE137" s="1">
        <v>10</v>
      </c>
      <c r="AF137" s="1">
        <v>5.4</v>
      </c>
      <c r="AG137" s="1">
        <v>10</v>
      </c>
      <c r="AH137" s="1">
        <v>5.6</v>
      </c>
      <c r="AI137" s="1">
        <v>10</v>
      </c>
      <c r="AJ137" s="1">
        <v>3.6</v>
      </c>
      <c r="AK137" s="1">
        <v>10</v>
      </c>
      <c r="AL137" s="1">
        <v>5.0999999999999996</v>
      </c>
      <c r="AM137" s="1">
        <v>10</v>
      </c>
      <c r="AN137" s="1">
        <v>3.5</v>
      </c>
      <c r="AO137" s="1">
        <v>10</v>
      </c>
      <c r="AP137" s="1">
        <v>4.2</v>
      </c>
      <c r="AQ137" s="1">
        <v>10</v>
      </c>
      <c r="AR137" s="1">
        <v>4.3</v>
      </c>
      <c r="AS137" s="1">
        <v>10</v>
      </c>
      <c r="AT137" s="1">
        <v>4.9000000000000004</v>
      </c>
      <c r="AU137" s="1">
        <v>10</v>
      </c>
      <c r="AV137" s="1">
        <v>3.6</v>
      </c>
      <c r="AW137" s="1">
        <v>10</v>
      </c>
      <c r="AX137" s="1">
        <v>4.3</v>
      </c>
      <c r="AY137" s="1">
        <v>10</v>
      </c>
      <c r="AZ137" s="1">
        <v>3.5</v>
      </c>
      <c r="BA137" s="1">
        <v>10</v>
      </c>
      <c r="BB137" s="1">
        <v>4.0999999999999996</v>
      </c>
      <c r="BC137" s="1">
        <v>10</v>
      </c>
      <c r="BD137" s="1">
        <v>3.6</v>
      </c>
      <c r="BE137" s="1">
        <v>10</v>
      </c>
      <c r="BF137" s="1">
        <v>4.4000000000000004</v>
      </c>
      <c r="BG137" s="1">
        <v>10</v>
      </c>
      <c r="BH137" s="1">
        <v>4</v>
      </c>
      <c r="BI137" s="1">
        <v>10</v>
      </c>
      <c r="BJ137" s="1">
        <v>5.3</v>
      </c>
      <c r="BK137" s="1">
        <v>10</v>
      </c>
    </row>
    <row r="138" spans="1:63" x14ac:dyDescent="0.25">
      <c r="A138" s="22" t="str">
        <f t="shared" si="2"/>
        <v>2011UOETHNIC STUDIES</v>
      </c>
      <c r="B138" s="1" t="s">
        <v>83</v>
      </c>
      <c r="C138" s="1" t="s">
        <v>59</v>
      </c>
      <c r="D138" s="1" t="s">
        <v>84</v>
      </c>
      <c r="E138">
        <v>2011</v>
      </c>
      <c r="F138" s="1">
        <v>2</v>
      </c>
      <c r="G138" s="1">
        <v>7</v>
      </c>
      <c r="H138" s="1">
        <v>2.8</v>
      </c>
      <c r="I138" s="1">
        <v>5</v>
      </c>
      <c r="J138" s="1">
        <v>4</v>
      </c>
      <c r="K138" s="1">
        <v>5</v>
      </c>
      <c r="L138" s="1">
        <v>3.2</v>
      </c>
      <c r="M138" s="1">
        <v>5</v>
      </c>
      <c r="N138" s="1">
        <v>4.2</v>
      </c>
      <c r="O138" s="1">
        <v>5</v>
      </c>
      <c r="P138" s="1">
        <v>3.2</v>
      </c>
      <c r="Q138" s="1">
        <v>5</v>
      </c>
      <c r="R138" s="1">
        <v>3.8</v>
      </c>
      <c r="S138" s="1">
        <v>5</v>
      </c>
      <c r="T138" s="1">
        <v>3.6</v>
      </c>
      <c r="U138" s="1">
        <v>5</v>
      </c>
      <c r="V138" s="1">
        <v>4.2</v>
      </c>
      <c r="W138" s="1">
        <v>5</v>
      </c>
      <c r="X138" s="1">
        <v>3.2</v>
      </c>
      <c r="Y138" s="1">
        <v>5</v>
      </c>
      <c r="Z138" s="1">
        <v>4.4000000000000004</v>
      </c>
      <c r="AA138" s="1">
        <v>5</v>
      </c>
      <c r="AB138" s="1">
        <v>3.2</v>
      </c>
      <c r="AC138" s="1">
        <v>5</v>
      </c>
      <c r="AD138" s="1">
        <v>3.4</v>
      </c>
      <c r="AE138" s="1">
        <v>5</v>
      </c>
      <c r="AF138" s="1">
        <v>4.5999999999999996</v>
      </c>
      <c r="AG138" s="1">
        <v>5</v>
      </c>
      <c r="AH138" s="1">
        <v>5</v>
      </c>
      <c r="AI138" s="1">
        <v>5</v>
      </c>
      <c r="AJ138" s="1">
        <v>3.2</v>
      </c>
      <c r="AK138" s="1">
        <v>5</v>
      </c>
      <c r="AL138" s="1">
        <v>4</v>
      </c>
      <c r="AM138" s="1">
        <v>5</v>
      </c>
      <c r="AN138" s="1">
        <v>3.6</v>
      </c>
      <c r="AO138" s="1">
        <v>5</v>
      </c>
      <c r="AP138" s="1">
        <v>4</v>
      </c>
      <c r="AQ138" s="1">
        <v>5</v>
      </c>
      <c r="AR138" s="1">
        <v>4.2</v>
      </c>
      <c r="AS138" s="1">
        <v>5</v>
      </c>
      <c r="AT138" s="1">
        <v>4.4000000000000004</v>
      </c>
      <c r="AU138" s="1">
        <v>5</v>
      </c>
      <c r="AV138" s="1">
        <v>3.2</v>
      </c>
      <c r="AW138" s="1">
        <v>5</v>
      </c>
      <c r="AX138" s="1">
        <v>3.6</v>
      </c>
      <c r="AY138" s="1">
        <v>5</v>
      </c>
      <c r="AZ138" s="1">
        <v>3</v>
      </c>
      <c r="BA138" s="1">
        <v>5</v>
      </c>
      <c r="BB138" s="1">
        <v>3.2</v>
      </c>
      <c r="BC138" s="1">
        <v>5</v>
      </c>
      <c r="BD138" s="1">
        <v>3.2</v>
      </c>
      <c r="BE138" s="1">
        <v>5</v>
      </c>
      <c r="BF138" s="1">
        <v>3.8</v>
      </c>
      <c r="BG138" s="1">
        <v>5</v>
      </c>
      <c r="BH138" s="1">
        <v>3.6</v>
      </c>
      <c r="BI138" s="1">
        <v>5</v>
      </c>
      <c r="BJ138" s="1">
        <v>4.4000000000000004</v>
      </c>
      <c r="BK138" s="1">
        <v>5</v>
      </c>
    </row>
    <row r="139" spans="1:63" x14ac:dyDescent="0.25">
      <c r="A139" s="22" t="str">
        <f t="shared" si="2"/>
        <v>2011UOJOURNALISM &amp; COMMUNICATION</v>
      </c>
      <c r="B139" s="1" t="s">
        <v>85</v>
      </c>
      <c r="C139" s="1" t="s">
        <v>59</v>
      </c>
      <c r="D139" s="1" t="s">
        <v>86</v>
      </c>
      <c r="E139">
        <v>2011</v>
      </c>
      <c r="F139" s="1">
        <v>2</v>
      </c>
      <c r="G139" s="1">
        <v>490</v>
      </c>
      <c r="H139" s="1">
        <v>3.9432835820895522</v>
      </c>
      <c r="I139" s="1">
        <v>335</v>
      </c>
      <c r="J139" s="1">
        <v>4.7607361963190185</v>
      </c>
      <c r="K139" s="1">
        <v>326</v>
      </c>
      <c r="L139" s="1">
        <v>4.0209580838323351</v>
      </c>
      <c r="M139" s="1">
        <v>334</v>
      </c>
      <c r="N139" s="1">
        <v>4.9847094801223237</v>
      </c>
      <c r="O139" s="1">
        <v>327</v>
      </c>
      <c r="P139" s="1">
        <v>3.9550898203592815</v>
      </c>
      <c r="Q139" s="1">
        <v>334</v>
      </c>
      <c r="R139" s="1">
        <v>4.6646153846153844</v>
      </c>
      <c r="S139" s="1">
        <v>325</v>
      </c>
      <c r="T139" s="1">
        <v>2.9939939939939939</v>
      </c>
      <c r="U139" s="1">
        <v>333</v>
      </c>
      <c r="V139" s="1">
        <v>3.6073619631901841</v>
      </c>
      <c r="W139" s="1">
        <v>326</v>
      </c>
      <c r="X139" s="1">
        <v>3.4487951807228914</v>
      </c>
      <c r="Y139" s="1">
        <v>332</v>
      </c>
      <c r="Z139" s="1">
        <v>4.7950310559006208</v>
      </c>
      <c r="AA139" s="1">
        <v>322</v>
      </c>
      <c r="AB139" s="1">
        <v>3.1656626506024095</v>
      </c>
      <c r="AC139" s="1">
        <v>332</v>
      </c>
      <c r="AD139" s="1">
        <v>3.2777777777777777</v>
      </c>
      <c r="AE139" s="1">
        <v>324</v>
      </c>
      <c r="AF139" s="1">
        <v>4.7987987987987992</v>
      </c>
      <c r="AG139" s="1">
        <v>333</v>
      </c>
      <c r="AH139" s="1">
        <v>5.2592592592592595</v>
      </c>
      <c r="AI139" s="1">
        <v>324</v>
      </c>
      <c r="AJ139" s="1">
        <v>3.7590361445783134</v>
      </c>
      <c r="AK139" s="1">
        <v>332</v>
      </c>
      <c r="AL139" s="1">
        <v>4.6923076923076925</v>
      </c>
      <c r="AM139" s="1">
        <v>325</v>
      </c>
      <c r="AN139" s="1">
        <v>4.0900900900900901</v>
      </c>
      <c r="AO139" s="1">
        <v>333</v>
      </c>
      <c r="AP139" s="1">
        <v>4.8012232415902139</v>
      </c>
      <c r="AQ139" s="1">
        <v>327</v>
      </c>
      <c r="AR139" s="1">
        <v>4.4984984984984981</v>
      </c>
      <c r="AS139" s="1">
        <v>333</v>
      </c>
      <c r="AT139" s="1">
        <v>5.1630769230769227</v>
      </c>
      <c r="AU139" s="1">
        <v>325</v>
      </c>
      <c r="AV139" s="1">
        <v>3.404833836858006</v>
      </c>
      <c r="AW139" s="1">
        <v>331</v>
      </c>
      <c r="AX139" s="1">
        <v>4.3549382716049383</v>
      </c>
      <c r="AY139" s="1">
        <v>324</v>
      </c>
      <c r="AZ139" s="1">
        <v>3.6495468277945617</v>
      </c>
      <c r="BA139" s="1">
        <v>331</v>
      </c>
      <c r="BB139" s="1">
        <v>4.5434782608695654</v>
      </c>
      <c r="BC139" s="1">
        <v>322</v>
      </c>
      <c r="BD139" s="1">
        <v>3.96996996996997</v>
      </c>
      <c r="BE139" s="1">
        <v>333</v>
      </c>
      <c r="BF139" s="1">
        <v>4.7269938650306749</v>
      </c>
      <c r="BG139" s="1">
        <v>326</v>
      </c>
      <c r="BH139" s="1">
        <v>4.3283132530120483</v>
      </c>
      <c r="BI139" s="1">
        <v>332</v>
      </c>
      <c r="BJ139" s="1">
        <v>4.96</v>
      </c>
      <c r="BK139" s="1">
        <v>325</v>
      </c>
    </row>
    <row r="140" spans="1:63" x14ac:dyDescent="0.25">
      <c r="A140" s="22" t="str">
        <f t="shared" si="2"/>
        <v>2011UOCOMPUTER &amp; INFORMATION SCIENCE</v>
      </c>
      <c r="B140" s="1" t="s">
        <v>87</v>
      </c>
      <c r="C140" s="1" t="s">
        <v>59</v>
      </c>
      <c r="D140" s="1" t="s">
        <v>88</v>
      </c>
      <c r="E140">
        <v>2011</v>
      </c>
      <c r="F140" s="1">
        <v>2</v>
      </c>
      <c r="G140" s="1">
        <v>73</v>
      </c>
      <c r="H140" s="1">
        <v>4.0465116279069768</v>
      </c>
      <c r="I140" s="1">
        <v>43</v>
      </c>
      <c r="J140" s="1">
        <v>4.7073170731707314</v>
      </c>
      <c r="K140" s="1">
        <v>41</v>
      </c>
      <c r="L140" s="1">
        <v>4</v>
      </c>
      <c r="M140" s="1">
        <v>44</v>
      </c>
      <c r="N140" s="1">
        <v>4.6428571428571432</v>
      </c>
      <c r="O140" s="1">
        <v>42</v>
      </c>
      <c r="P140" s="1">
        <v>3.7209302325581395</v>
      </c>
      <c r="Q140" s="1">
        <v>43</v>
      </c>
      <c r="R140" s="1">
        <v>4.4146341463414638</v>
      </c>
      <c r="S140" s="1">
        <v>41</v>
      </c>
      <c r="T140" s="1">
        <v>2.8863636363636362</v>
      </c>
      <c r="U140" s="1">
        <v>44</v>
      </c>
      <c r="V140" s="1">
        <v>3.0238095238095237</v>
      </c>
      <c r="W140" s="1">
        <v>42</v>
      </c>
      <c r="X140" s="1">
        <v>3.55</v>
      </c>
      <c r="Y140" s="1">
        <v>40</v>
      </c>
      <c r="Z140" s="1">
        <v>4.4871794871794872</v>
      </c>
      <c r="AA140" s="1">
        <v>39</v>
      </c>
      <c r="AB140" s="1">
        <v>3.9069767441860463</v>
      </c>
      <c r="AC140" s="1">
        <v>43</v>
      </c>
      <c r="AD140" s="1">
        <v>4.4749999999999996</v>
      </c>
      <c r="AE140" s="1">
        <v>40</v>
      </c>
      <c r="AF140" s="1">
        <v>4.6279069767441863</v>
      </c>
      <c r="AG140" s="1">
        <v>43</v>
      </c>
      <c r="AH140" s="1">
        <v>4.9512195121951219</v>
      </c>
      <c r="AI140" s="1">
        <v>41</v>
      </c>
      <c r="AJ140" s="1">
        <v>3.8372093023255816</v>
      </c>
      <c r="AK140" s="1">
        <v>43</v>
      </c>
      <c r="AL140" s="1">
        <v>4.4878048780487809</v>
      </c>
      <c r="AM140" s="1">
        <v>41</v>
      </c>
      <c r="AN140" s="1">
        <v>4.5813953488372094</v>
      </c>
      <c r="AO140" s="1">
        <v>43</v>
      </c>
      <c r="AP140" s="1">
        <v>5.2682926829268295</v>
      </c>
      <c r="AQ140" s="1">
        <v>41</v>
      </c>
      <c r="AR140" s="1">
        <v>4.8837209302325579</v>
      </c>
      <c r="AS140" s="1">
        <v>43</v>
      </c>
      <c r="AT140" s="1">
        <v>5.3170731707317076</v>
      </c>
      <c r="AU140" s="1">
        <v>41</v>
      </c>
      <c r="AV140" s="1">
        <v>3.7441860465116279</v>
      </c>
      <c r="AW140" s="1">
        <v>43</v>
      </c>
      <c r="AX140" s="1">
        <v>4.2439024390243905</v>
      </c>
      <c r="AY140" s="1">
        <v>41</v>
      </c>
      <c r="AZ140" s="1">
        <v>3.9069767441860463</v>
      </c>
      <c r="BA140" s="1">
        <v>43</v>
      </c>
      <c r="BB140" s="1">
        <v>4.3902439024390247</v>
      </c>
      <c r="BC140" s="1">
        <v>41</v>
      </c>
      <c r="BD140" s="1">
        <v>3.9761904761904763</v>
      </c>
      <c r="BE140" s="1">
        <v>42</v>
      </c>
      <c r="BF140" s="1">
        <v>4.5121951219512191</v>
      </c>
      <c r="BG140" s="1">
        <v>41</v>
      </c>
      <c r="BH140" s="1">
        <v>3.8139534883720931</v>
      </c>
      <c r="BI140" s="1">
        <v>43</v>
      </c>
      <c r="BJ140" s="1">
        <v>4.1951219512195124</v>
      </c>
      <c r="BK140" s="1">
        <v>41</v>
      </c>
    </row>
    <row r="141" spans="1:63" x14ac:dyDescent="0.25">
      <c r="A141" s="22" t="str">
        <f t="shared" si="2"/>
        <v>2011UOEDUCATIONAL STUDIES</v>
      </c>
      <c r="B141" s="1" t="s">
        <v>89</v>
      </c>
      <c r="C141" s="1" t="s">
        <v>59</v>
      </c>
      <c r="D141" s="1" t="s">
        <v>90</v>
      </c>
      <c r="E141">
        <v>2011</v>
      </c>
      <c r="F141" s="1">
        <v>2</v>
      </c>
      <c r="G141" s="1">
        <v>137</v>
      </c>
      <c r="H141" s="1">
        <v>3.6336633663366338</v>
      </c>
      <c r="I141" s="1">
        <v>101</v>
      </c>
      <c r="J141" s="1">
        <v>4.5510204081632653</v>
      </c>
      <c r="K141" s="1">
        <v>98</v>
      </c>
      <c r="L141" s="1">
        <v>3.7524752475247523</v>
      </c>
      <c r="M141" s="1">
        <v>101</v>
      </c>
      <c r="N141" s="1">
        <v>4.5510204081632653</v>
      </c>
      <c r="O141" s="1">
        <v>98</v>
      </c>
      <c r="P141" s="1">
        <v>3.6237623762376239</v>
      </c>
      <c r="Q141" s="1">
        <v>101</v>
      </c>
      <c r="R141" s="1">
        <v>4.3711340206185563</v>
      </c>
      <c r="S141" s="1">
        <v>97</v>
      </c>
      <c r="T141" s="1">
        <v>2.9702970297029703</v>
      </c>
      <c r="U141" s="1">
        <v>101</v>
      </c>
      <c r="V141" s="1">
        <v>3.3195876288659796</v>
      </c>
      <c r="W141" s="1">
        <v>97</v>
      </c>
      <c r="X141" s="1">
        <v>3.55</v>
      </c>
      <c r="Y141" s="1">
        <v>100</v>
      </c>
      <c r="Z141" s="1">
        <v>4.6804123711340209</v>
      </c>
      <c r="AA141" s="1">
        <v>97</v>
      </c>
      <c r="AB141" s="1">
        <v>3.44</v>
      </c>
      <c r="AC141" s="1">
        <v>100</v>
      </c>
      <c r="AD141" s="1">
        <v>3.9381443298969074</v>
      </c>
      <c r="AE141" s="1">
        <v>97</v>
      </c>
      <c r="AF141" s="1">
        <v>4.9009900990099009</v>
      </c>
      <c r="AG141" s="1">
        <v>101</v>
      </c>
      <c r="AH141" s="1">
        <v>5.1443298969072169</v>
      </c>
      <c r="AI141" s="1">
        <v>97</v>
      </c>
      <c r="AJ141" s="1">
        <v>3.57</v>
      </c>
      <c r="AK141" s="1">
        <v>100</v>
      </c>
      <c r="AL141" s="1">
        <v>4.3163265306122449</v>
      </c>
      <c r="AM141" s="1">
        <v>98</v>
      </c>
      <c r="AN141" s="1">
        <v>4.2475247524752477</v>
      </c>
      <c r="AO141" s="1">
        <v>101</v>
      </c>
      <c r="AP141" s="1">
        <v>4.7244897959183669</v>
      </c>
      <c r="AQ141" s="1">
        <v>98</v>
      </c>
      <c r="AR141" s="1">
        <v>4.46</v>
      </c>
      <c r="AS141" s="1">
        <v>100</v>
      </c>
      <c r="AT141" s="1">
        <v>4.8762886597938149</v>
      </c>
      <c r="AU141" s="1">
        <v>97</v>
      </c>
      <c r="AV141" s="1">
        <v>3.4242424242424243</v>
      </c>
      <c r="AW141" s="1">
        <v>99</v>
      </c>
      <c r="AX141" s="1">
        <v>4.0625</v>
      </c>
      <c r="AY141" s="1">
        <v>96</v>
      </c>
      <c r="AZ141" s="1">
        <v>3.6262626262626263</v>
      </c>
      <c r="BA141" s="1">
        <v>99</v>
      </c>
      <c r="BB141" s="1">
        <v>4.1875</v>
      </c>
      <c r="BC141" s="1">
        <v>96</v>
      </c>
      <c r="BD141" s="1">
        <v>3.98</v>
      </c>
      <c r="BE141" s="1">
        <v>100</v>
      </c>
      <c r="BF141" s="1">
        <v>4.5567010309278349</v>
      </c>
      <c r="BG141" s="1">
        <v>97</v>
      </c>
      <c r="BH141" s="1">
        <v>4.3099999999999996</v>
      </c>
      <c r="BI141" s="1">
        <v>100</v>
      </c>
      <c r="BJ141" s="1">
        <v>4.8247422680412368</v>
      </c>
      <c r="BK141" s="1">
        <v>97</v>
      </c>
    </row>
    <row r="142" spans="1:63" x14ac:dyDescent="0.25">
      <c r="A142" s="22" t="str">
        <f t="shared" si="2"/>
        <v>2011UOSPECIAL EDUCATION</v>
      </c>
      <c r="B142" s="1" t="s">
        <v>91</v>
      </c>
      <c r="C142" s="1" t="s">
        <v>59</v>
      </c>
      <c r="D142" s="1" t="s">
        <v>92</v>
      </c>
      <c r="E142">
        <v>2011</v>
      </c>
      <c r="F142" s="1">
        <v>2</v>
      </c>
      <c r="G142" s="1">
        <v>61</v>
      </c>
      <c r="H142" s="1">
        <v>3.7083333333333335</v>
      </c>
      <c r="I142" s="1">
        <v>48</v>
      </c>
      <c r="J142" s="1">
        <v>4.333333333333333</v>
      </c>
      <c r="K142" s="1">
        <v>48</v>
      </c>
      <c r="L142" s="1">
        <v>3.8333333333333335</v>
      </c>
      <c r="M142" s="1">
        <v>48</v>
      </c>
      <c r="N142" s="1">
        <v>4.5102040816326534</v>
      </c>
      <c r="O142" s="1">
        <v>49</v>
      </c>
      <c r="P142" s="1">
        <v>3.7083333333333335</v>
      </c>
      <c r="Q142" s="1">
        <v>48</v>
      </c>
      <c r="R142" s="1">
        <v>4.416666666666667</v>
      </c>
      <c r="S142" s="1">
        <v>48</v>
      </c>
      <c r="T142" s="1">
        <v>2.7391304347826089</v>
      </c>
      <c r="U142" s="1">
        <v>46</v>
      </c>
      <c r="V142" s="1">
        <v>3.4255319148936172</v>
      </c>
      <c r="W142" s="1">
        <v>47</v>
      </c>
      <c r="X142" s="1">
        <v>2.9166666666666665</v>
      </c>
      <c r="Y142" s="1">
        <v>48</v>
      </c>
      <c r="Z142" s="1">
        <v>4.3265306122448983</v>
      </c>
      <c r="AA142" s="1">
        <v>49</v>
      </c>
      <c r="AB142" s="1">
        <v>3.1276595744680851</v>
      </c>
      <c r="AC142" s="1">
        <v>47</v>
      </c>
      <c r="AD142" s="1">
        <v>3.2127659574468086</v>
      </c>
      <c r="AE142" s="1">
        <v>47</v>
      </c>
      <c r="AF142" s="1">
        <v>4.729166666666667</v>
      </c>
      <c r="AG142" s="1">
        <v>48</v>
      </c>
      <c r="AH142" s="1">
        <v>4.9795918367346941</v>
      </c>
      <c r="AI142" s="1">
        <v>49</v>
      </c>
      <c r="AJ142" s="1">
        <v>3.5531914893617023</v>
      </c>
      <c r="AK142" s="1">
        <v>47</v>
      </c>
      <c r="AL142" s="1">
        <v>4.208333333333333</v>
      </c>
      <c r="AM142" s="1">
        <v>48</v>
      </c>
      <c r="AN142" s="1">
        <v>3.6875</v>
      </c>
      <c r="AO142" s="1">
        <v>48</v>
      </c>
      <c r="AP142" s="1">
        <v>4.2448979591836737</v>
      </c>
      <c r="AQ142" s="1">
        <v>49</v>
      </c>
      <c r="AR142" s="1">
        <v>3.8958333333333335</v>
      </c>
      <c r="AS142" s="1">
        <v>48</v>
      </c>
      <c r="AT142" s="1">
        <v>4.5102040816326534</v>
      </c>
      <c r="AU142" s="1">
        <v>49</v>
      </c>
      <c r="AV142" s="1">
        <v>2.9583333333333335</v>
      </c>
      <c r="AW142" s="1">
        <v>48</v>
      </c>
      <c r="AX142" s="1">
        <v>4.1836734693877551</v>
      </c>
      <c r="AY142" s="1">
        <v>49</v>
      </c>
      <c r="AZ142" s="1">
        <v>2.9583333333333335</v>
      </c>
      <c r="BA142" s="1">
        <v>48</v>
      </c>
      <c r="BB142" s="1">
        <v>4.125</v>
      </c>
      <c r="BC142" s="1">
        <v>48</v>
      </c>
      <c r="BD142" s="1">
        <v>4</v>
      </c>
      <c r="BE142" s="1">
        <v>46</v>
      </c>
      <c r="BF142" s="1">
        <v>4.4042553191489358</v>
      </c>
      <c r="BG142" s="1">
        <v>47</v>
      </c>
      <c r="BH142" s="1">
        <v>4.25</v>
      </c>
      <c r="BI142" s="1">
        <v>48</v>
      </c>
      <c r="BJ142" s="1">
        <v>4.591836734693878</v>
      </c>
      <c r="BK142" s="1">
        <v>49</v>
      </c>
    </row>
    <row r="143" spans="1:63" x14ac:dyDescent="0.25">
      <c r="A143" s="22" t="str">
        <f t="shared" si="2"/>
        <v>2011UOLINGUISTICS</v>
      </c>
      <c r="B143" s="1" t="s">
        <v>93</v>
      </c>
      <c r="C143" s="1" t="s">
        <v>59</v>
      </c>
      <c r="D143" s="1" t="s">
        <v>94</v>
      </c>
      <c r="E143">
        <v>2011</v>
      </c>
      <c r="F143" s="1">
        <v>2</v>
      </c>
      <c r="G143" s="1">
        <v>44</v>
      </c>
      <c r="H143" s="1">
        <v>4.1875</v>
      </c>
      <c r="I143" s="1">
        <v>32</v>
      </c>
      <c r="J143" s="1">
        <v>4.84375</v>
      </c>
      <c r="K143" s="1">
        <v>32</v>
      </c>
      <c r="L143" s="1">
        <v>4.09375</v>
      </c>
      <c r="M143" s="1">
        <v>32</v>
      </c>
      <c r="N143" s="1">
        <v>4.7</v>
      </c>
      <c r="O143" s="1">
        <v>30</v>
      </c>
      <c r="P143" s="1">
        <v>4.290322580645161</v>
      </c>
      <c r="Q143" s="1">
        <v>31</v>
      </c>
      <c r="R143" s="1">
        <v>4.875</v>
      </c>
      <c r="S143" s="1">
        <v>32</v>
      </c>
      <c r="T143" s="1">
        <v>3.84375</v>
      </c>
      <c r="U143" s="1">
        <v>32</v>
      </c>
      <c r="V143" s="1">
        <v>4.53125</v>
      </c>
      <c r="W143" s="1">
        <v>32</v>
      </c>
      <c r="X143" s="1">
        <v>3.03125</v>
      </c>
      <c r="Y143" s="1">
        <v>32</v>
      </c>
      <c r="Z143" s="1">
        <v>4.59375</v>
      </c>
      <c r="AA143" s="1">
        <v>32</v>
      </c>
      <c r="AB143" s="1">
        <v>3.8125</v>
      </c>
      <c r="AC143" s="1">
        <v>32</v>
      </c>
      <c r="AD143" s="1">
        <v>3.71875</v>
      </c>
      <c r="AE143" s="1">
        <v>32</v>
      </c>
      <c r="AF143" s="1">
        <v>5</v>
      </c>
      <c r="AG143" s="1">
        <v>32</v>
      </c>
      <c r="AH143" s="1">
        <v>5.032258064516129</v>
      </c>
      <c r="AI143" s="1">
        <v>31</v>
      </c>
      <c r="AJ143" s="1">
        <v>3.9375</v>
      </c>
      <c r="AK143" s="1">
        <v>32</v>
      </c>
      <c r="AL143" s="1">
        <v>4.5</v>
      </c>
      <c r="AM143" s="1">
        <v>32</v>
      </c>
      <c r="AN143" s="1">
        <v>3.9375</v>
      </c>
      <c r="AO143" s="1">
        <v>32</v>
      </c>
      <c r="AP143" s="1">
        <v>4.28125</v>
      </c>
      <c r="AQ143" s="1">
        <v>32</v>
      </c>
      <c r="AR143" s="1">
        <v>4.40625</v>
      </c>
      <c r="AS143" s="1">
        <v>32</v>
      </c>
      <c r="AT143" s="1">
        <v>4.75</v>
      </c>
      <c r="AU143" s="1">
        <v>32</v>
      </c>
      <c r="AV143" s="1">
        <v>3.59375</v>
      </c>
      <c r="AW143" s="1">
        <v>32</v>
      </c>
      <c r="AX143" s="1">
        <v>4.4375</v>
      </c>
      <c r="AY143" s="1">
        <v>32</v>
      </c>
      <c r="AZ143" s="1">
        <v>3.84375</v>
      </c>
      <c r="BA143" s="1">
        <v>32</v>
      </c>
      <c r="BB143" s="1">
        <v>4.46875</v>
      </c>
      <c r="BC143" s="1">
        <v>32</v>
      </c>
      <c r="BD143" s="1">
        <v>3.78125</v>
      </c>
      <c r="BE143" s="1">
        <v>32</v>
      </c>
      <c r="BF143" s="1">
        <v>4.40625</v>
      </c>
      <c r="BG143" s="1">
        <v>32</v>
      </c>
      <c r="BH143" s="1">
        <v>4.15625</v>
      </c>
      <c r="BI143" s="1">
        <v>32</v>
      </c>
      <c r="BJ143" s="1">
        <v>4.5625</v>
      </c>
      <c r="BK143" s="1">
        <v>32</v>
      </c>
    </row>
    <row r="144" spans="1:63" x14ac:dyDescent="0.25">
      <c r="A144" s="22" t="str">
        <f t="shared" si="2"/>
        <v>2011UOCOMPARATIVE LITERATURE</v>
      </c>
      <c r="B144" s="1" t="s">
        <v>95</v>
      </c>
      <c r="C144" s="1" t="s">
        <v>59</v>
      </c>
      <c r="D144" s="1" t="s">
        <v>96</v>
      </c>
      <c r="E144">
        <v>2011</v>
      </c>
      <c r="F144" s="1">
        <v>2</v>
      </c>
      <c r="G144" s="1">
        <v>17</v>
      </c>
      <c r="H144" s="1">
        <v>4.5999999999999996</v>
      </c>
      <c r="I144" s="1">
        <v>15</v>
      </c>
      <c r="J144" s="1">
        <v>5.333333333333333</v>
      </c>
      <c r="K144" s="1">
        <v>15</v>
      </c>
      <c r="L144" s="1">
        <v>4.4000000000000004</v>
      </c>
      <c r="M144" s="1">
        <v>15</v>
      </c>
      <c r="N144" s="1">
        <v>5.2666666666666666</v>
      </c>
      <c r="O144" s="1">
        <v>15</v>
      </c>
      <c r="P144" s="1">
        <v>4.4666666666666668</v>
      </c>
      <c r="Q144" s="1">
        <v>15</v>
      </c>
      <c r="R144" s="1">
        <v>5</v>
      </c>
      <c r="S144" s="1">
        <v>15</v>
      </c>
      <c r="T144" s="1">
        <v>3.4</v>
      </c>
      <c r="U144" s="1">
        <v>15</v>
      </c>
      <c r="V144" s="1">
        <v>4.333333333333333</v>
      </c>
      <c r="W144" s="1">
        <v>15</v>
      </c>
      <c r="X144" s="1">
        <v>3.4</v>
      </c>
      <c r="Y144" s="1">
        <v>15</v>
      </c>
      <c r="Z144" s="1">
        <v>4.9333333333333336</v>
      </c>
      <c r="AA144" s="1">
        <v>15</v>
      </c>
      <c r="AB144" s="1">
        <v>3</v>
      </c>
      <c r="AC144" s="1">
        <v>15</v>
      </c>
      <c r="AD144" s="1">
        <v>3</v>
      </c>
      <c r="AE144" s="1">
        <v>15</v>
      </c>
      <c r="AF144" s="1">
        <v>4.5999999999999996</v>
      </c>
      <c r="AG144" s="1">
        <v>15</v>
      </c>
      <c r="AH144" s="1">
        <v>5</v>
      </c>
      <c r="AI144" s="1">
        <v>15</v>
      </c>
      <c r="AJ144" s="1">
        <v>4.2</v>
      </c>
      <c r="AK144" s="1">
        <v>15</v>
      </c>
      <c r="AL144" s="1">
        <v>5.0666666666666664</v>
      </c>
      <c r="AM144" s="1">
        <v>15</v>
      </c>
      <c r="AN144" s="1">
        <v>3.7333333333333334</v>
      </c>
      <c r="AO144" s="1">
        <v>15</v>
      </c>
      <c r="AP144" s="1">
        <v>3.8</v>
      </c>
      <c r="AQ144" s="1">
        <v>15</v>
      </c>
      <c r="AR144" s="1">
        <v>4.0666666666666664</v>
      </c>
      <c r="AS144" s="1">
        <v>15</v>
      </c>
      <c r="AT144" s="1">
        <v>4.4000000000000004</v>
      </c>
      <c r="AU144" s="1">
        <v>15</v>
      </c>
      <c r="AV144" s="1">
        <v>4.0666666666666664</v>
      </c>
      <c r="AW144" s="1">
        <v>15</v>
      </c>
      <c r="AX144" s="1">
        <v>4.8</v>
      </c>
      <c r="AY144" s="1">
        <v>15</v>
      </c>
      <c r="AZ144" s="1">
        <v>4.2142857142857144</v>
      </c>
      <c r="BA144" s="1">
        <v>14</v>
      </c>
      <c r="BB144" s="1">
        <v>4.6428571428571432</v>
      </c>
      <c r="BC144" s="1">
        <v>14</v>
      </c>
      <c r="BD144" s="1">
        <v>3.9333333333333331</v>
      </c>
      <c r="BE144" s="1">
        <v>15</v>
      </c>
      <c r="BF144" s="1">
        <v>4.5333333333333332</v>
      </c>
      <c r="BG144" s="1">
        <v>15</v>
      </c>
      <c r="BH144" s="1">
        <v>3.8</v>
      </c>
      <c r="BI144" s="1">
        <v>15</v>
      </c>
      <c r="BJ144" s="1">
        <v>4.2</v>
      </c>
      <c r="BK144" s="1">
        <v>15</v>
      </c>
    </row>
    <row r="145" spans="1:63" x14ac:dyDescent="0.25">
      <c r="A145" s="22" t="str">
        <f t="shared" si="2"/>
        <v>2011UOE ASIAN LANGUAGES &amp; LITERATURE</v>
      </c>
      <c r="B145" s="1" t="s">
        <v>97</v>
      </c>
      <c r="C145" s="1" t="s">
        <v>59</v>
      </c>
      <c r="D145" s="1" t="s">
        <v>98</v>
      </c>
      <c r="E145">
        <v>2011</v>
      </c>
      <c r="F145" s="1">
        <v>2</v>
      </c>
      <c r="G145" s="1">
        <v>52</v>
      </c>
      <c r="H145" s="1">
        <v>4.0789473684210522</v>
      </c>
      <c r="I145" s="1">
        <v>38</v>
      </c>
      <c r="J145" s="1">
        <v>4.7837837837837842</v>
      </c>
      <c r="K145" s="1">
        <v>37</v>
      </c>
      <c r="L145" s="1">
        <v>3.763157894736842</v>
      </c>
      <c r="M145" s="1">
        <v>38</v>
      </c>
      <c r="N145" s="1">
        <v>4.3783783783783781</v>
      </c>
      <c r="O145" s="1">
        <v>37</v>
      </c>
      <c r="P145" s="1">
        <v>4.0789473684210522</v>
      </c>
      <c r="Q145" s="1">
        <v>38</v>
      </c>
      <c r="R145" s="1">
        <v>4.8108108108108105</v>
      </c>
      <c r="S145" s="1">
        <v>37</v>
      </c>
      <c r="T145" s="1">
        <v>3.4210526315789473</v>
      </c>
      <c r="U145" s="1">
        <v>38</v>
      </c>
      <c r="V145" s="1">
        <v>4.7027027027027026</v>
      </c>
      <c r="W145" s="1">
        <v>37</v>
      </c>
      <c r="X145" s="1">
        <v>3.4736842105263159</v>
      </c>
      <c r="Y145" s="1">
        <v>38</v>
      </c>
      <c r="Z145" s="1">
        <v>4.6216216216216219</v>
      </c>
      <c r="AA145" s="1">
        <v>37</v>
      </c>
      <c r="AB145" s="1">
        <v>3.2894736842105261</v>
      </c>
      <c r="AC145" s="1">
        <v>38</v>
      </c>
      <c r="AD145" s="1">
        <v>3.3513513513513513</v>
      </c>
      <c r="AE145" s="1">
        <v>37</v>
      </c>
      <c r="AF145" s="1">
        <v>4.7894736842105265</v>
      </c>
      <c r="AG145" s="1">
        <v>38</v>
      </c>
      <c r="AH145" s="1">
        <v>5.1351351351351351</v>
      </c>
      <c r="AI145" s="1">
        <v>37</v>
      </c>
      <c r="AJ145" s="1">
        <v>3.9210526315789473</v>
      </c>
      <c r="AK145" s="1">
        <v>38</v>
      </c>
      <c r="AL145" s="1">
        <v>4.8108108108108105</v>
      </c>
      <c r="AM145" s="1">
        <v>37</v>
      </c>
      <c r="AN145" s="1">
        <v>4.3783783783783781</v>
      </c>
      <c r="AO145" s="1">
        <v>37</v>
      </c>
      <c r="AP145" s="1">
        <v>4.6756756756756754</v>
      </c>
      <c r="AQ145" s="1">
        <v>37</v>
      </c>
      <c r="AR145" s="1">
        <v>4.9473684210526319</v>
      </c>
      <c r="AS145" s="1">
        <v>38</v>
      </c>
      <c r="AT145" s="1">
        <v>5.1081081081081079</v>
      </c>
      <c r="AU145" s="1">
        <v>37</v>
      </c>
      <c r="AV145" s="1">
        <v>3.6052631578947367</v>
      </c>
      <c r="AW145" s="1">
        <v>38</v>
      </c>
      <c r="AX145" s="1">
        <v>4.2702702702702702</v>
      </c>
      <c r="AY145" s="1">
        <v>37</v>
      </c>
      <c r="AZ145" s="1">
        <v>3.6578947368421053</v>
      </c>
      <c r="BA145" s="1">
        <v>38</v>
      </c>
      <c r="BB145" s="1">
        <v>4.1081081081081079</v>
      </c>
      <c r="BC145" s="1">
        <v>37</v>
      </c>
      <c r="BD145" s="1">
        <v>3.5526315789473686</v>
      </c>
      <c r="BE145" s="1">
        <v>38</v>
      </c>
      <c r="BF145" s="1">
        <v>4.4054054054054053</v>
      </c>
      <c r="BG145" s="1">
        <v>37</v>
      </c>
      <c r="BH145" s="1">
        <v>3.6315789473684212</v>
      </c>
      <c r="BI145" s="1">
        <v>38</v>
      </c>
      <c r="BJ145" s="1">
        <v>4.4864864864864868</v>
      </c>
      <c r="BK145" s="1">
        <v>37</v>
      </c>
    </row>
    <row r="146" spans="1:63" x14ac:dyDescent="0.25">
      <c r="A146" s="22" t="str">
        <f t="shared" si="2"/>
        <v>2011UOGERMAN LANGUAGES &amp; LITERATURE</v>
      </c>
      <c r="B146" s="1" t="s">
        <v>99</v>
      </c>
      <c r="C146" s="1" t="s">
        <v>59</v>
      </c>
      <c r="D146" s="1" t="s">
        <v>100</v>
      </c>
      <c r="E146">
        <v>2011</v>
      </c>
      <c r="F146" s="1">
        <v>2</v>
      </c>
      <c r="G146" s="1">
        <v>11</v>
      </c>
      <c r="H146" s="1">
        <v>3.625</v>
      </c>
      <c r="I146" s="1">
        <v>8</v>
      </c>
      <c r="J146" s="1">
        <v>5</v>
      </c>
      <c r="K146" s="1">
        <v>5</v>
      </c>
      <c r="L146" s="1">
        <v>4.25</v>
      </c>
      <c r="M146" s="1">
        <v>8</v>
      </c>
      <c r="N146" s="1">
        <v>5.4</v>
      </c>
      <c r="O146" s="1">
        <v>5</v>
      </c>
      <c r="P146" s="1">
        <v>4.5</v>
      </c>
      <c r="Q146" s="1">
        <v>8</v>
      </c>
      <c r="R146" s="1">
        <v>5</v>
      </c>
      <c r="S146" s="1">
        <v>5</v>
      </c>
      <c r="T146" s="1">
        <v>4</v>
      </c>
      <c r="U146" s="1">
        <v>8</v>
      </c>
      <c r="V146" s="1">
        <v>5.4</v>
      </c>
      <c r="W146" s="1">
        <v>5</v>
      </c>
      <c r="X146" s="1">
        <v>4</v>
      </c>
      <c r="Y146" s="1">
        <v>7</v>
      </c>
      <c r="Z146" s="1">
        <v>4.75</v>
      </c>
      <c r="AA146" s="1">
        <v>4</v>
      </c>
      <c r="AB146" s="1">
        <v>3.125</v>
      </c>
      <c r="AC146" s="1">
        <v>8</v>
      </c>
      <c r="AD146" s="1">
        <v>3</v>
      </c>
      <c r="AE146" s="1">
        <v>5</v>
      </c>
      <c r="AF146" s="1">
        <v>5.25</v>
      </c>
      <c r="AG146" s="1">
        <v>8</v>
      </c>
      <c r="AH146" s="1">
        <v>5.4</v>
      </c>
      <c r="AI146" s="1">
        <v>5</v>
      </c>
      <c r="AJ146" s="1">
        <v>4.125</v>
      </c>
      <c r="AK146" s="1">
        <v>8</v>
      </c>
      <c r="AL146" s="1">
        <v>5.2</v>
      </c>
      <c r="AM146" s="1">
        <v>5</v>
      </c>
      <c r="AN146" s="1">
        <v>4.375</v>
      </c>
      <c r="AO146" s="1">
        <v>8</v>
      </c>
      <c r="AP146" s="1">
        <v>4.8</v>
      </c>
      <c r="AQ146" s="1">
        <v>5</v>
      </c>
      <c r="AR146" s="1">
        <v>5</v>
      </c>
      <c r="AS146" s="1">
        <v>7</v>
      </c>
      <c r="AT146" s="1">
        <v>5.2</v>
      </c>
      <c r="AU146" s="1">
        <v>5</v>
      </c>
      <c r="AV146" s="1">
        <v>3.4285714285714284</v>
      </c>
      <c r="AW146" s="1">
        <v>7</v>
      </c>
      <c r="AX146" s="1">
        <v>3.8</v>
      </c>
      <c r="AY146" s="1">
        <v>5</v>
      </c>
      <c r="AZ146" s="1">
        <v>3.5714285714285716</v>
      </c>
      <c r="BA146" s="1">
        <v>7</v>
      </c>
      <c r="BB146" s="1">
        <v>4</v>
      </c>
      <c r="BC146" s="1">
        <v>5</v>
      </c>
      <c r="BD146" s="1">
        <v>4</v>
      </c>
      <c r="BE146" s="1">
        <v>7</v>
      </c>
      <c r="BF146" s="1">
        <v>4.8</v>
      </c>
      <c r="BG146" s="1">
        <v>5</v>
      </c>
      <c r="BH146" s="1">
        <v>4.4285714285714288</v>
      </c>
      <c r="BI146" s="1">
        <v>7</v>
      </c>
      <c r="BJ146" s="1">
        <v>4.8</v>
      </c>
      <c r="BK146" s="1">
        <v>5</v>
      </c>
    </row>
    <row r="147" spans="1:63" x14ac:dyDescent="0.25">
      <c r="A147" s="22" t="str">
        <f t="shared" si="2"/>
        <v>2011UOROMANCE LANGUAGES</v>
      </c>
      <c r="B147" s="1" t="s">
        <v>101</v>
      </c>
      <c r="C147" s="1" t="s">
        <v>59</v>
      </c>
      <c r="D147" s="1" t="s">
        <v>102</v>
      </c>
      <c r="E147">
        <v>2011</v>
      </c>
      <c r="F147" s="1">
        <v>2</v>
      </c>
      <c r="G147" s="1">
        <v>125</v>
      </c>
      <c r="H147" s="1">
        <v>3.9318181818181817</v>
      </c>
      <c r="I147" s="1">
        <v>88</v>
      </c>
      <c r="J147" s="1">
        <v>4.804597701149425</v>
      </c>
      <c r="K147" s="1">
        <v>87</v>
      </c>
      <c r="L147" s="1">
        <v>3.9080459770114944</v>
      </c>
      <c r="M147" s="1">
        <v>87</v>
      </c>
      <c r="N147" s="1">
        <v>4.6436781609195403</v>
      </c>
      <c r="O147" s="1">
        <v>87</v>
      </c>
      <c r="P147" s="1">
        <v>4.0348837209302326</v>
      </c>
      <c r="Q147" s="1">
        <v>86</v>
      </c>
      <c r="R147" s="1">
        <v>4.7411764705882353</v>
      </c>
      <c r="S147" s="1">
        <v>85</v>
      </c>
      <c r="T147" s="1">
        <v>3.9318181818181817</v>
      </c>
      <c r="U147" s="1">
        <v>88</v>
      </c>
      <c r="V147" s="1">
        <v>5.1264367816091951</v>
      </c>
      <c r="W147" s="1">
        <v>87</v>
      </c>
      <c r="X147" s="1">
        <v>3.5</v>
      </c>
      <c r="Y147" s="1">
        <v>86</v>
      </c>
      <c r="Z147" s="1">
        <v>4.7529411764705882</v>
      </c>
      <c r="AA147" s="1">
        <v>85</v>
      </c>
      <c r="AB147" s="1">
        <v>3.3181818181818183</v>
      </c>
      <c r="AC147" s="1">
        <v>88</v>
      </c>
      <c r="AD147" s="1">
        <v>3.2441860465116279</v>
      </c>
      <c r="AE147" s="1">
        <v>86</v>
      </c>
      <c r="AF147" s="1">
        <v>4.8837209302325579</v>
      </c>
      <c r="AG147" s="1">
        <v>86</v>
      </c>
      <c r="AH147" s="1">
        <v>5.1976744186046515</v>
      </c>
      <c r="AI147" s="1">
        <v>86</v>
      </c>
      <c r="AJ147" s="1">
        <v>3.8181818181818183</v>
      </c>
      <c r="AK147" s="1">
        <v>88</v>
      </c>
      <c r="AL147" s="1">
        <v>4.8160919540229887</v>
      </c>
      <c r="AM147" s="1">
        <v>87</v>
      </c>
      <c r="AN147" s="1">
        <v>4.1477272727272725</v>
      </c>
      <c r="AO147" s="1">
        <v>88</v>
      </c>
      <c r="AP147" s="1">
        <v>4.3837209302325579</v>
      </c>
      <c r="AQ147" s="1">
        <v>86</v>
      </c>
      <c r="AR147" s="1">
        <v>4.4578313253012052</v>
      </c>
      <c r="AS147" s="1">
        <v>83</v>
      </c>
      <c r="AT147" s="1">
        <v>4.8048780487804876</v>
      </c>
      <c r="AU147" s="1">
        <v>82</v>
      </c>
      <c r="AV147" s="1">
        <v>3.5421686746987953</v>
      </c>
      <c r="AW147" s="1">
        <v>83</v>
      </c>
      <c r="AX147" s="1">
        <v>4.3658536585365857</v>
      </c>
      <c r="AY147" s="1">
        <v>82</v>
      </c>
      <c r="AZ147" s="1">
        <v>3.6626506024096384</v>
      </c>
      <c r="BA147" s="1">
        <v>83</v>
      </c>
      <c r="BB147" s="1">
        <v>4.2592592592592595</v>
      </c>
      <c r="BC147" s="1">
        <v>81</v>
      </c>
      <c r="BD147" s="1">
        <v>4.072289156626506</v>
      </c>
      <c r="BE147" s="1">
        <v>83</v>
      </c>
      <c r="BF147" s="1">
        <v>4.6049382716049383</v>
      </c>
      <c r="BG147" s="1">
        <v>81</v>
      </c>
      <c r="BH147" s="1">
        <v>4.2530120481927707</v>
      </c>
      <c r="BI147" s="1">
        <v>83</v>
      </c>
      <c r="BJ147" s="1">
        <v>4.8170731707317076</v>
      </c>
      <c r="BK147" s="1">
        <v>82</v>
      </c>
    </row>
    <row r="148" spans="1:63" x14ac:dyDescent="0.25">
      <c r="A148" s="22" t="str">
        <f t="shared" si="2"/>
        <v>2011UOENGLISH</v>
      </c>
      <c r="B148" s="1" t="s">
        <v>103</v>
      </c>
      <c r="C148" s="1" t="s">
        <v>59</v>
      </c>
      <c r="D148" s="1" t="s">
        <v>104</v>
      </c>
      <c r="E148">
        <v>2011</v>
      </c>
      <c r="F148" s="1">
        <v>2</v>
      </c>
      <c r="G148" s="1">
        <v>199</v>
      </c>
      <c r="H148" s="1">
        <v>3.9423076923076925</v>
      </c>
      <c r="I148" s="1">
        <v>156</v>
      </c>
      <c r="J148" s="1">
        <v>4.9542483660130721</v>
      </c>
      <c r="K148" s="1">
        <v>153</v>
      </c>
      <c r="L148" s="1">
        <v>4.1032258064516132</v>
      </c>
      <c r="M148" s="1">
        <v>155</v>
      </c>
      <c r="N148" s="1">
        <v>5.0326797385620914</v>
      </c>
      <c r="O148" s="1">
        <v>153</v>
      </c>
      <c r="P148" s="1">
        <v>4.0903225806451609</v>
      </c>
      <c r="Q148" s="1">
        <v>155</v>
      </c>
      <c r="R148" s="1">
        <v>5.0065359477124183</v>
      </c>
      <c r="S148" s="1">
        <v>153</v>
      </c>
      <c r="T148" s="1">
        <v>2.8104575163398691</v>
      </c>
      <c r="U148" s="1">
        <v>153</v>
      </c>
      <c r="V148" s="1">
        <v>3.7333333333333334</v>
      </c>
      <c r="W148" s="1">
        <v>150</v>
      </c>
      <c r="X148" s="1">
        <v>3.5612903225806454</v>
      </c>
      <c r="Y148" s="1">
        <v>155</v>
      </c>
      <c r="Z148" s="1">
        <v>4.7</v>
      </c>
      <c r="AA148" s="1">
        <v>150</v>
      </c>
      <c r="AB148" s="1">
        <v>2.9870129870129869</v>
      </c>
      <c r="AC148" s="1">
        <v>154</v>
      </c>
      <c r="AD148" s="1">
        <v>3.0743243243243241</v>
      </c>
      <c r="AE148" s="1">
        <v>148</v>
      </c>
      <c r="AF148" s="1">
        <v>4.9743589743589745</v>
      </c>
      <c r="AG148" s="1">
        <v>156</v>
      </c>
      <c r="AH148" s="1">
        <v>5.4248366013071898</v>
      </c>
      <c r="AI148" s="1">
        <v>153</v>
      </c>
      <c r="AJ148" s="1">
        <v>3.7161290322580647</v>
      </c>
      <c r="AK148" s="1">
        <v>155</v>
      </c>
      <c r="AL148" s="1">
        <v>4.5424836601307188</v>
      </c>
      <c r="AM148" s="1">
        <v>153</v>
      </c>
      <c r="AN148" s="1">
        <v>4.064516129032258</v>
      </c>
      <c r="AO148" s="1">
        <v>155</v>
      </c>
      <c r="AP148" s="1">
        <v>4.4248366013071898</v>
      </c>
      <c r="AQ148" s="1">
        <v>153</v>
      </c>
      <c r="AR148" s="1">
        <v>4.4025974025974026</v>
      </c>
      <c r="AS148" s="1">
        <v>154</v>
      </c>
      <c r="AT148" s="1">
        <v>4.82</v>
      </c>
      <c r="AU148" s="1">
        <v>150</v>
      </c>
      <c r="AV148" s="1">
        <v>3.5935483870967744</v>
      </c>
      <c r="AW148" s="1">
        <v>155</v>
      </c>
      <c r="AX148" s="1">
        <v>4.3245033112582778</v>
      </c>
      <c r="AY148" s="1">
        <v>151</v>
      </c>
      <c r="AZ148" s="1">
        <v>3.7677419354838708</v>
      </c>
      <c r="BA148" s="1">
        <v>155</v>
      </c>
      <c r="BB148" s="1">
        <v>4.3289473684210522</v>
      </c>
      <c r="BC148" s="1">
        <v>152</v>
      </c>
      <c r="BD148" s="1">
        <v>3.9084967320261437</v>
      </c>
      <c r="BE148" s="1">
        <v>153</v>
      </c>
      <c r="BF148" s="1">
        <v>4.4605263157894735</v>
      </c>
      <c r="BG148" s="1">
        <v>152</v>
      </c>
      <c r="BH148" s="1">
        <v>4.129032258064516</v>
      </c>
      <c r="BI148" s="1">
        <v>155</v>
      </c>
      <c r="BJ148" s="1">
        <v>4.6225165562913908</v>
      </c>
      <c r="BK148" s="1">
        <v>151</v>
      </c>
    </row>
    <row r="149" spans="1:63" x14ac:dyDescent="0.25">
      <c r="A149" s="22" t="str">
        <f t="shared" si="2"/>
        <v>2011UOCOMMUNITY EDUCATION PGM</v>
      </c>
      <c r="B149" s="1" t="s">
        <v>105</v>
      </c>
      <c r="C149" s="1" t="s">
        <v>59</v>
      </c>
      <c r="D149" s="1" t="s">
        <v>106</v>
      </c>
      <c r="E149">
        <v>2011</v>
      </c>
      <c r="F149" s="1">
        <v>2</v>
      </c>
      <c r="G149" s="1">
        <v>988</v>
      </c>
      <c r="H149" s="1">
        <v>3.9173789173789175</v>
      </c>
      <c r="I149" s="1">
        <v>702</v>
      </c>
      <c r="J149" s="1">
        <v>4.5044247787610621</v>
      </c>
      <c r="K149" s="1">
        <v>678</v>
      </c>
      <c r="L149" s="1">
        <v>3.8185714285714285</v>
      </c>
      <c r="M149" s="1">
        <v>700</v>
      </c>
      <c r="N149" s="1">
        <v>4.4911242603550292</v>
      </c>
      <c r="O149" s="1">
        <v>676</v>
      </c>
      <c r="P149" s="1">
        <v>3.8183118741058655</v>
      </c>
      <c r="Q149" s="1">
        <v>699</v>
      </c>
      <c r="R149" s="1">
        <v>4.3878157503714714</v>
      </c>
      <c r="S149" s="1">
        <v>673</v>
      </c>
      <c r="T149" s="1">
        <v>3.1522988505747125</v>
      </c>
      <c r="U149" s="1">
        <v>696</v>
      </c>
      <c r="V149" s="1">
        <v>3.5274888558692421</v>
      </c>
      <c r="W149" s="1">
        <v>673</v>
      </c>
      <c r="X149" s="1">
        <v>3.4339080459770117</v>
      </c>
      <c r="Y149" s="1">
        <v>696</v>
      </c>
      <c r="Z149" s="1">
        <v>4.2582089552238802</v>
      </c>
      <c r="AA149" s="1">
        <v>670</v>
      </c>
      <c r="AB149" s="1">
        <v>3.5042979942693409</v>
      </c>
      <c r="AC149" s="1">
        <v>698</v>
      </c>
      <c r="AD149" s="1">
        <v>3.6468842729970326</v>
      </c>
      <c r="AE149" s="1">
        <v>674</v>
      </c>
      <c r="AF149" s="1">
        <v>4.8402877697841724</v>
      </c>
      <c r="AG149" s="1">
        <v>695</v>
      </c>
      <c r="AH149" s="1">
        <v>5.0640834575260802</v>
      </c>
      <c r="AI149" s="1">
        <v>671</v>
      </c>
      <c r="AJ149" s="1">
        <v>3.7614285714285716</v>
      </c>
      <c r="AK149" s="1">
        <v>700</v>
      </c>
      <c r="AL149" s="1">
        <v>4.544776119402985</v>
      </c>
      <c r="AM149" s="1">
        <v>670</v>
      </c>
      <c r="AN149" s="1">
        <v>4.1366906474820144</v>
      </c>
      <c r="AO149" s="1">
        <v>695</v>
      </c>
      <c r="AP149" s="1">
        <v>4.4230769230769234</v>
      </c>
      <c r="AQ149" s="1">
        <v>676</v>
      </c>
      <c r="AR149" s="1">
        <v>4.5504322766570606</v>
      </c>
      <c r="AS149" s="1">
        <v>694</v>
      </c>
      <c r="AT149" s="1">
        <v>4.8626865671641788</v>
      </c>
      <c r="AU149" s="1">
        <v>670</v>
      </c>
      <c r="AV149" s="1">
        <v>3.4135446685878961</v>
      </c>
      <c r="AW149" s="1">
        <v>694</v>
      </c>
      <c r="AX149" s="1">
        <v>4.0296735905044514</v>
      </c>
      <c r="AY149" s="1">
        <v>674</v>
      </c>
      <c r="AZ149" s="1">
        <v>3.6763005780346822</v>
      </c>
      <c r="BA149" s="1">
        <v>692</v>
      </c>
      <c r="BB149" s="1">
        <v>4.1358208955223876</v>
      </c>
      <c r="BC149" s="1">
        <v>670</v>
      </c>
      <c r="BD149" s="1">
        <v>3.9291907514450868</v>
      </c>
      <c r="BE149" s="1">
        <v>692</v>
      </c>
      <c r="BF149" s="1">
        <v>4.2835820895522385</v>
      </c>
      <c r="BG149" s="1">
        <v>670</v>
      </c>
      <c r="BH149" s="1">
        <v>4.2456647398843934</v>
      </c>
      <c r="BI149" s="1">
        <v>692</v>
      </c>
      <c r="BJ149" s="1">
        <v>4.6671641791044776</v>
      </c>
      <c r="BK149" s="1">
        <v>670</v>
      </c>
    </row>
    <row r="150" spans="1:63" x14ac:dyDescent="0.25">
      <c r="A150" s="22" t="str">
        <f t="shared" si="2"/>
        <v>2011UOBIOLOGY</v>
      </c>
      <c r="B150" s="1" t="s">
        <v>107</v>
      </c>
      <c r="C150" s="1" t="s">
        <v>59</v>
      </c>
      <c r="D150" s="1" t="s">
        <v>108</v>
      </c>
      <c r="E150">
        <v>2011</v>
      </c>
      <c r="F150" s="1">
        <v>2</v>
      </c>
      <c r="G150" s="1">
        <v>321</v>
      </c>
      <c r="H150" s="1">
        <v>4.0393013100436681</v>
      </c>
      <c r="I150" s="1">
        <v>229</v>
      </c>
      <c r="J150" s="1">
        <v>4.7850877192982457</v>
      </c>
      <c r="K150" s="1">
        <v>228</v>
      </c>
      <c r="L150" s="1">
        <v>3.9342105263157894</v>
      </c>
      <c r="M150" s="1">
        <v>228</v>
      </c>
      <c r="N150" s="1">
        <v>4.5938864628820957</v>
      </c>
      <c r="O150" s="1">
        <v>229</v>
      </c>
      <c r="P150" s="1">
        <v>3.8951965065502185</v>
      </c>
      <c r="Q150" s="1">
        <v>229</v>
      </c>
      <c r="R150" s="1">
        <v>4.7236842105263159</v>
      </c>
      <c r="S150" s="1">
        <v>228</v>
      </c>
      <c r="T150" s="1">
        <v>3.0792951541850222</v>
      </c>
      <c r="U150" s="1">
        <v>227</v>
      </c>
      <c r="V150" s="1">
        <v>3.2070484581497798</v>
      </c>
      <c r="W150" s="1">
        <v>227</v>
      </c>
      <c r="X150" s="1">
        <v>3.4649122807017543</v>
      </c>
      <c r="Y150" s="1">
        <v>228</v>
      </c>
      <c r="Z150" s="1">
        <v>4.7017543859649127</v>
      </c>
      <c r="AA150" s="1">
        <v>228</v>
      </c>
      <c r="AB150" s="1">
        <v>3.8546255506607929</v>
      </c>
      <c r="AC150" s="1">
        <v>227</v>
      </c>
      <c r="AD150" s="1">
        <v>4.2894736842105265</v>
      </c>
      <c r="AE150" s="1">
        <v>228</v>
      </c>
      <c r="AF150" s="1">
        <v>4.8133333333333335</v>
      </c>
      <c r="AG150" s="1">
        <v>225</v>
      </c>
      <c r="AH150" s="1">
        <v>5.1066666666666665</v>
      </c>
      <c r="AI150" s="1">
        <v>225</v>
      </c>
      <c r="AJ150" s="1">
        <v>3.7763157894736841</v>
      </c>
      <c r="AK150" s="1">
        <v>228</v>
      </c>
      <c r="AL150" s="1">
        <v>4.5043859649122808</v>
      </c>
      <c r="AM150" s="1">
        <v>228</v>
      </c>
      <c r="AN150" s="1">
        <v>4.1194690265486722</v>
      </c>
      <c r="AO150" s="1">
        <v>226</v>
      </c>
      <c r="AP150" s="1">
        <v>4.5221238938053094</v>
      </c>
      <c r="AQ150" s="1">
        <v>226</v>
      </c>
      <c r="AR150" s="1">
        <v>4.5154185022026434</v>
      </c>
      <c r="AS150" s="1">
        <v>227</v>
      </c>
      <c r="AT150" s="1">
        <v>4.9513274336283182</v>
      </c>
      <c r="AU150" s="1">
        <v>226</v>
      </c>
      <c r="AV150" s="1">
        <v>3.6255506607929515</v>
      </c>
      <c r="AW150" s="1">
        <v>227</v>
      </c>
      <c r="AX150" s="1">
        <v>4.392070484581498</v>
      </c>
      <c r="AY150" s="1">
        <v>227</v>
      </c>
      <c r="AZ150" s="1">
        <v>3.7709251101321586</v>
      </c>
      <c r="BA150" s="1">
        <v>227</v>
      </c>
      <c r="BB150" s="1">
        <v>4.5330396475770929</v>
      </c>
      <c r="BC150" s="1">
        <v>227</v>
      </c>
      <c r="BD150" s="1">
        <v>3.88</v>
      </c>
      <c r="BE150" s="1">
        <v>225</v>
      </c>
      <c r="BF150" s="1">
        <v>4.5777777777777775</v>
      </c>
      <c r="BG150" s="1">
        <v>225</v>
      </c>
      <c r="BH150" s="1">
        <v>4.1674008810572687</v>
      </c>
      <c r="BI150" s="1">
        <v>227</v>
      </c>
      <c r="BJ150" s="1">
        <v>4.6194690265486722</v>
      </c>
      <c r="BK150" s="1">
        <v>226</v>
      </c>
    </row>
    <row r="151" spans="1:63" x14ac:dyDescent="0.25">
      <c r="A151" s="22" t="str">
        <f t="shared" si="2"/>
        <v>2011UOHUMAN PHYSIOLOGY</v>
      </c>
      <c r="B151" s="1" t="s">
        <v>109</v>
      </c>
      <c r="C151" s="1" t="s">
        <v>59</v>
      </c>
      <c r="D151" s="1" t="s">
        <v>110</v>
      </c>
      <c r="E151">
        <v>2011</v>
      </c>
      <c r="F151" s="1">
        <v>2</v>
      </c>
      <c r="G151" s="1">
        <v>280</v>
      </c>
      <c r="H151" s="1">
        <v>3.7922705314009661</v>
      </c>
      <c r="I151" s="1">
        <v>207</v>
      </c>
      <c r="J151" s="1">
        <v>4.4676616915422889</v>
      </c>
      <c r="K151" s="1">
        <v>201</v>
      </c>
      <c r="L151" s="1">
        <v>3.8106796116504853</v>
      </c>
      <c r="M151" s="1">
        <v>206</v>
      </c>
      <c r="N151" s="1">
        <v>4.4850000000000003</v>
      </c>
      <c r="O151" s="1">
        <v>200</v>
      </c>
      <c r="P151" s="1">
        <v>3.7184466019417477</v>
      </c>
      <c r="Q151" s="1">
        <v>206</v>
      </c>
      <c r="R151" s="1">
        <v>4.5346534653465342</v>
      </c>
      <c r="S151" s="1">
        <v>202</v>
      </c>
      <c r="T151" s="1">
        <v>3.203883495145631</v>
      </c>
      <c r="U151" s="1">
        <v>206</v>
      </c>
      <c r="V151" s="1">
        <v>3.1477832512315271</v>
      </c>
      <c r="W151" s="1">
        <v>203</v>
      </c>
      <c r="X151" s="1">
        <v>3.4097560975609755</v>
      </c>
      <c r="Y151" s="1">
        <v>205</v>
      </c>
      <c r="Z151" s="1">
        <v>4.5979899497487438</v>
      </c>
      <c r="AA151" s="1">
        <v>199</v>
      </c>
      <c r="AB151" s="1">
        <v>3.8366336633663365</v>
      </c>
      <c r="AC151" s="1">
        <v>202</v>
      </c>
      <c r="AD151" s="1">
        <v>4.1859296482412063</v>
      </c>
      <c r="AE151" s="1">
        <v>199</v>
      </c>
      <c r="AF151" s="1">
        <v>4.8137254901960782</v>
      </c>
      <c r="AG151" s="1">
        <v>204</v>
      </c>
      <c r="AH151" s="1">
        <v>5.07</v>
      </c>
      <c r="AI151" s="1">
        <v>200</v>
      </c>
      <c r="AJ151" s="1">
        <v>3.5339805825242721</v>
      </c>
      <c r="AK151" s="1">
        <v>206</v>
      </c>
      <c r="AL151" s="1">
        <v>4.1970443349753692</v>
      </c>
      <c r="AM151" s="1">
        <v>203</v>
      </c>
      <c r="AN151" s="1">
        <v>4.0490196078431371</v>
      </c>
      <c r="AO151" s="1">
        <v>204</v>
      </c>
      <c r="AP151" s="1">
        <v>4.4306930693069306</v>
      </c>
      <c r="AQ151" s="1">
        <v>202</v>
      </c>
      <c r="AR151" s="1">
        <v>4.3300970873786406</v>
      </c>
      <c r="AS151" s="1">
        <v>206</v>
      </c>
      <c r="AT151" s="1">
        <v>4.7635467980295569</v>
      </c>
      <c r="AU151" s="1">
        <v>203</v>
      </c>
      <c r="AV151" s="1">
        <v>3.3640776699029127</v>
      </c>
      <c r="AW151" s="1">
        <v>206</v>
      </c>
      <c r="AX151" s="1">
        <v>4.2758620689655169</v>
      </c>
      <c r="AY151" s="1">
        <v>203</v>
      </c>
      <c r="AZ151" s="1">
        <v>3.4174757281553396</v>
      </c>
      <c r="BA151" s="1">
        <v>206</v>
      </c>
      <c r="BB151" s="1">
        <v>4.2118226600985222</v>
      </c>
      <c r="BC151" s="1">
        <v>203</v>
      </c>
      <c r="BD151" s="1">
        <v>3.7804878048780486</v>
      </c>
      <c r="BE151" s="1">
        <v>205</v>
      </c>
      <c r="BF151" s="1">
        <v>4.3448275862068968</v>
      </c>
      <c r="BG151" s="1">
        <v>203</v>
      </c>
      <c r="BH151" s="1">
        <v>4.0533980582524274</v>
      </c>
      <c r="BI151" s="1">
        <v>206</v>
      </c>
      <c r="BJ151" s="1">
        <v>4.6699507389162562</v>
      </c>
      <c r="BK151" s="1">
        <v>203</v>
      </c>
    </row>
    <row r="152" spans="1:63" x14ac:dyDescent="0.25">
      <c r="A152" s="22" t="str">
        <f t="shared" si="2"/>
        <v>2011UOMATHEMATICS</v>
      </c>
      <c r="B152" s="1" t="s">
        <v>111</v>
      </c>
      <c r="C152" s="1" t="s">
        <v>59</v>
      </c>
      <c r="D152" s="1" t="s">
        <v>112</v>
      </c>
      <c r="E152">
        <v>2011</v>
      </c>
      <c r="F152" s="1">
        <v>2</v>
      </c>
      <c r="G152" s="1">
        <v>88</v>
      </c>
      <c r="H152" s="1">
        <v>4.2835820895522385</v>
      </c>
      <c r="I152" s="1">
        <v>67</v>
      </c>
      <c r="J152" s="1">
        <v>4.833333333333333</v>
      </c>
      <c r="K152" s="1">
        <v>66</v>
      </c>
      <c r="L152" s="1">
        <v>3.955223880597015</v>
      </c>
      <c r="M152" s="1">
        <v>67</v>
      </c>
      <c r="N152" s="1">
        <v>4.3636363636363633</v>
      </c>
      <c r="O152" s="1">
        <v>66</v>
      </c>
      <c r="P152" s="1">
        <v>4.08955223880597</v>
      </c>
      <c r="Q152" s="1">
        <v>67</v>
      </c>
      <c r="R152" s="1">
        <v>4.7121212121212119</v>
      </c>
      <c r="S152" s="1">
        <v>66</v>
      </c>
      <c r="T152" s="1">
        <v>3.1641791044776117</v>
      </c>
      <c r="U152" s="1">
        <v>67</v>
      </c>
      <c r="V152" s="1">
        <v>3.2878787878787881</v>
      </c>
      <c r="W152" s="1">
        <v>66</v>
      </c>
      <c r="X152" s="1">
        <v>3.6865671641791047</v>
      </c>
      <c r="Y152" s="1">
        <v>67</v>
      </c>
      <c r="Z152" s="1">
        <v>4.6212121212121211</v>
      </c>
      <c r="AA152" s="1">
        <v>66</v>
      </c>
      <c r="AB152" s="1">
        <v>4.3880597014925371</v>
      </c>
      <c r="AC152" s="1">
        <v>67</v>
      </c>
      <c r="AD152" s="1">
        <v>5.0151515151515156</v>
      </c>
      <c r="AE152" s="1">
        <v>66</v>
      </c>
      <c r="AF152" s="1">
        <v>4.7164179104477615</v>
      </c>
      <c r="AG152" s="1">
        <v>67</v>
      </c>
      <c r="AH152" s="1">
        <v>4.8484848484848486</v>
      </c>
      <c r="AI152" s="1">
        <v>66</v>
      </c>
      <c r="AJ152" s="1">
        <v>3.8333333333333335</v>
      </c>
      <c r="AK152" s="1">
        <v>66</v>
      </c>
      <c r="AL152" s="1">
        <v>4.384615384615385</v>
      </c>
      <c r="AM152" s="1">
        <v>65</v>
      </c>
      <c r="AN152" s="1">
        <v>4.3181818181818183</v>
      </c>
      <c r="AO152" s="1">
        <v>66</v>
      </c>
      <c r="AP152" s="1">
        <v>4.569230769230769</v>
      </c>
      <c r="AQ152" s="1">
        <v>65</v>
      </c>
      <c r="AR152" s="1">
        <v>4.7575757575757578</v>
      </c>
      <c r="AS152" s="1">
        <v>66</v>
      </c>
      <c r="AT152" s="1">
        <v>4.9393939393939394</v>
      </c>
      <c r="AU152" s="1">
        <v>66</v>
      </c>
      <c r="AV152" s="1">
        <v>3.5970149253731343</v>
      </c>
      <c r="AW152" s="1">
        <v>67</v>
      </c>
      <c r="AX152" s="1">
        <v>4.1212121212121211</v>
      </c>
      <c r="AY152" s="1">
        <v>66</v>
      </c>
      <c r="AZ152" s="1">
        <v>3.7761194029850746</v>
      </c>
      <c r="BA152" s="1">
        <v>67</v>
      </c>
      <c r="BB152" s="1">
        <v>4.0909090909090908</v>
      </c>
      <c r="BC152" s="1">
        <v>66</v>
      </c>
      <c r="BD152" s="1">
        <v>4.044776119402985</v>
      </c>
      <c r="BE152" s="1">
        <v>67</v>
      </c>
      <c r="BF152" s="1">
        <v>4.3030303030303028</v>
      </c>
      <c r="BG152" s="1">
        <v>66</v>
      </c>
      <c r="BH152" s="1">
        <v>4.08955223880597</v>
      </c>
      <c r="BI152" s="1">
        <v>67</v>
      </c>
      <c r="BJ152" s="1">
        <v>4.3636363636363633</v>
      </c>
      <c r="BK152" s="1">
        <v>66</v>
      </c>
    </row>
    <row r="153" spans="1:63" x14ac:dyDescent="0.25">
      <c r="A153" s="22" t="str">
        <f t="shared" si="2"/>
        <v>2011UOGENERAL SCIENCE</v>
      </c>
      <c r="B153" s="1" t="s">
        <v>113</v>
      </c>
      <c r="C153" s="1" t="s">
        <v>59</v>
      </c>
      <c r="D153" s="1" t="s">
        <v>114</v>
      </c>
      <c r="E153">
        <v>2011</v>
      </c>
      <c r="F153" s="1">
        <v>2</v>
      </c>
      <c r="G153" s="1">
        <v>61</v>
      </c>
      <c r="H153" s="1">
        <v>4.0588235294117645</v>
      </c>
      <c r="I153" s="1">
        <v>51</v>
      </c>
      <c r="J153" s="1">
        <v>4.92</v>
      </c>
      <c r="K153" s="1">
        <v>50</v>
      </c>
      <c r="L153" s="1">
        <v>4.0392156862745097</v>
      </c>
      <c r="M153" s="1">
        <v>51</v>
      </c>
      <c r="N153" s="1">
        <v>4.82</v>
      </c>
      <c r="O153" s="1">
        <v>50</v>
      </c>
      <c r="P153" s="1">
        <v>4.04</v>
      </c>
      <c r="Q153" s="1">
        <v>50</v>
      </c>
      <c r="R153" s="1">
        <v>4.8979591836734695</v>
      </c>
      <c r="S153" s="1">
        <v>49</v>
      </c>
      <c r="T153" s="1">
        <v>3.0588235294117645</v>
      </c>
      <c r="U153" s="1">
        <v>51</v>
      </c>
      <c r="V153" s="1">
        <v>3.36</v>
      </c>
      <c r="W153" s="1">
        <v>50</v>
      </c>
      <c r="X153" s="1">
        <v>3.7647058823529411</v>
      </c>
      <c r="Y153" s="1">
        <v>51</v>
      </c>
      <c r="Z153" s="1">
        <v>4.8</v>
      </c>
      <c r="AA153" s="1">
        <v>50</v>
      </c>
      <c r="AB153" s="1">
        <v>3.9411764705882355</v>
      </c>
      <c r="AC153" s="1">
        <v>51</v>
      </c>
      <c r="AD153" s="1">
        <v>4.5199999999999996</v>
      </c>
      <c r="AE153" s="1">
        <v>50</v>
      </c>
      <c r="AF153" s="1">
        <v>4.9411764705882355</v>
      </c>
      <c r="AG153" s="1">
        <v>51</v>
      </c>
      <c r="AH153" s="1">
        <v>5.32</v>
      </c>
      <c r="AI153" s="1">
        <v>50</v>
      </c>
      <c r="AJ153" s="1">
        <v>4.0980392156862742</v>
      </c>
      <c r="AK153" s="1">
        <v>51</v>
      </c>
      <c r="AL153" s="1">
        <v>4.72</v>
      </c>
      <c r="AM153" s="1">
        <v>50</v>
      </c>
      <c r="AN153" s="1">
        <v>4.3137254901960782</v>
      </c>
      <c r="AO153" s="1">
        <v>51</v>
      </c>
      <c r="AP153" s="1">
        <v>4.9000000000000004</v>
      </c>
      <c r="AQ153" s="1">
        <v>50</v>
      </c>
      <c r="AR153" s="1">
        <v>4.68</v>
      </c>
      <c r="AS153" s="1">
        <v>50</v>
      </c>
      <c r="AT153" s="1">
        <v>5.1428571428571432</v>
      </c>
      <c r="AU153" s="1">
        <v>49</v>
      </c>
      <c r="AV153" s="1">
        <v>3.8</v>
      </c>
      <c r="AW153" s="1">
        <v>50</v>
      </c>
      <c r="AX153" s="1">
        <v>4.5102040816326534</v>
      </c>
      <c r="AY153" s="1">
        <v>49</v>
      </c>
      <c r="AZ153" s="1">
        <v>4.0599999999999996</v>
      </c>
      <c r="BA153" s="1">
        <v>50</v>
      </c>
      <c r="BB153" s="1">
        <v>4.6875</v>
      </c>
      <c r="BC153" s="1">
        <v>48</v>
      </c>
      <c r="BD153" s="1">
        <v>4.22</v>
      </c>
      <c r="BE153" s="1">
        <v>50</v>
      </c>
      <c r="BF153" s="1">
        <v>4.6938775510204085</v>
      </c>
      <c r="BG153" s="1">
        <v>49</v>
      </c>
      <c r="BH153" s="1">
        <v>4.34</v>
      </c>
      <c r="BI153" s="1">
        <v>50</v>
      </c>
      <c r="BJ153" s="1">
        <v>5.0204081632653059</v>
      </c>
      <c r="BK153" s="1">
        <v>49</v>
      </c>
    </row>
    <row r="154" spans="1:63" x14ac:dyDescent="0.25">
      <c r="A154" s="22" t="str">
        <f t="shared" si="2"/>
        <v>2011UOINTERNATIONAL STUDIES</v>
      </c>
      <c r="B154" s="1" t="s">
        <v>115</v>
      </c>
      <c r="C154" s="1" t="s">
        <v>59</v>
      </c>
      <c r="D154" s="1" t="s">
        <v>116</v>
      </c>
      <c r="E154">
        <v>2011</v>
      </c>
      <c r="F154" s="1">
        <v>2</v>
      </c>
      <c r="G154" s="1">
        <v>76</v>
      </c>
      <c r="H154" s="1">
        <v>4.1132075471698117</v>
      </c>
      <c r="I154" s="1">
        <v>53</v>
      </c>
      <c r="J154" s="1">
        <v>5.115384615384615</v>
      </c>
      <c r="K154" s="1">
        <v>52</v>
      </c>
      <c r="L154" s="1">
        <v>4</v>
      </c>
      <c r="M154" s="1">
        <v>53</v>
      </c>
      <c r="N154" s="1">
        <v>4.9411764705882355</v>
      </c>
      <c r="O154" s="1">
        <v>51</v>
      </c>
      <c r="P154" s="1">
        <v>3.8076923076923075</v>
      </c>
      <c r="Q154" s="1">
        <v>52</v>
      </c>
      <c r="R154" s="1">
        <v>5</v>
      </c>
      <c r="S154" s="1">
        <v>51</v>
      </c>
      <c r="T154" s="1">
        <v>3.4074074074074074</v>
      </c>
      <c r="U154" s="1">
        <v>54</v>
      </c>
      <c r="V154" s="1">
        <v>4.8490566037735849</v>
      </c>
      <c r="W154" s="1">
        <v>53</v>
      </c>
      <c r="X154" s="1">
        <v>3.2115384615384617</v>
      </c>
      <c r="Y154" s="1">
        <v>52</v>
      </c>
      <c r="Z154" s="1">
        <v>4.9000000000000004</v>
      </c>
      <c r="AA154" s="1">
        <v>50</v>
      </c>
      <c r="AB154" s="1">
        <v>3.0943396226415096</v>
      </c>
      <c r="AC154" s="1">
        <v>53</v>
      </c>
      <c r="AD154" s="1">
        <v>3.0188679245283021</v>
      </c>
      <c r="AE154" s="1">
        <v>53</v>
      </c>
      <c r="AF154" s="1">
        <v>4.7547169811320753</v>
      </c>
      <c r="AG154" s="1">
        <v>53</v>
      </c>
      <c r="AH154" s="1">
        <v>5.2745098039215685</v>
      </c>
      <c r="AI154" s="1">
        <v>51</v>
      </c>
      <c r="AJ154" s="1">
        <v>3.7924528301886791</v>
      </c>
      <c r="AK154" s="1">
        <v>53</v>
      </c>
      <c r="AL154" s="1">
        <v>5.5192307692307692</v>
      </c>
      <c r="AM154" s="1">
        <v>52</v>
      </c>
      <c r="AN154" s="1">
        <v>3.8867924528301887</v>
      </c>
      <c r="AO154" s="1">
        <v>53</v>
      </c>
      <c r="AP154" s="1">
        <v>4.3529411764705879</v>
      </c>
      <c r="AQ154" s="1">
        <v>51</v>
      </c>
      <c r="AR154" s="1">
        <v>4.132075471698113</v>
      </c>
      <c r="AS154" s="1">
        <v>53</v>
      </c>
      <c r="AT154" s="1">
        <v>4.9423076923076925</v>
      </c>
      <c r="AU154" s="1">
        <v>52</v>
      </c>
      <c r="AV154" s="1">
        <v>3.3396226415094339</v>
      </c>
      <c r="AW154" s="1">
        <v>53</v>
      </c>
      <c r="AX154" s="1">
        <v>4.634615384615385</v>
      </c>
      <c r="AY154" s="1">
        <v>52</v>
      </c>
      <c r="AZ154" s="1">
        <v>3.3846153846153846</v>
      </c>
      <c r="BA154" s="1">
        <v>52</v>
      </c>
      <c r="BB154" s="1">
        <v>4.7254901960784315</v>
      </c>
      <c r="BC154" s="1">
        <v>51</v>
      </c>
      <c r="BD154" s="1">
        <v>3.8301886792452828</v>
      </c>
      <c r="BE154" s="1">
        <v>53</v>
      </c>
      <c r="BF154" s="1">
        <v>4.9230769230769234</v>
      </c>
      <c r="BG154" s="1">
        <v>52</v>
      </c>
      <c r="BH154" s="1">
        <v>4.132075471698113</v>
      </c>
      <c r="BI154" s="1">
        <v>53</v>
      </c>
      <c r="BJ154" s="1">
        <v>5</v>
      </c>
      <c r="BK154" s="1">
        <v>52</v>
      </c>
    </row>
    <row r="155" spans="1:63" x14ac:dyDescent="0.25">
      <c r="A155" s="22" t="str">
        <f t="shared" si="2"/>
        <v>2011UOCLASSICS AND HUMANITIES</v>
      </c>
      <c r="B155" s="1" t="s">
        <v>117</v>
      </c>
      <c r="C155" s="1" t="s">
        <v>59</v>
      </c>
      <c r="D155" s="1" t="s">
        <v>118</v>
      </c>
      <c r="E155">
        <v>2011</v>
      </c>
      <c r="F155" s="1">
        <v>2</v>
      </c>
      <c r="G155" s="1">
        <v>46</v>
      </c>
      <c r="H155" s="1">
        <v>4.3461538461538458</v>
      </c>
      <c r="I155" s="1">
        <v>26</v>
      </c>
      <c r="J155" s="1">
        <v>4.9615384615384617</v>
      </c>
      <c r="K155" s="1">
        <v>26</v>
      </c>
      <c r="L155" s="1">
        <v>4.384615384615385</v>
      </c>
      <c r="M155" s="1">
        <v>26</v>
      </c>
      <c r="N155" s="1">
        <v>5.0769230769230766</v>
      </c>
      <c r="O155" s="1">
        <v>26</v>
      </c>
      <c r="P155" s="1">
        <v>4.4230769230769234</v>
      </c>
      <c r="Q155" s="1">
        <v>26</v>
      </c>
      <c r="R155" s="1">
        <v>5.0769230769230766</v>
      </c>
      <c r="S155" s="1">
        <v>26</v>
      </c>
      <c r="T155" s="1">
        <v>3.1538461538461537</v>
      </c>
      <c r="U155" s="1">
        <v>26</v>
      </c>
      <c r="V155" s="1">
        <v>4.1538461538461542</v>
      </c>
      <c r="W155" s="1">
        <v>26</v>
      </c>
      <c r="X155" s="1">
        <v>3.72</v>
      </c>
      <c r="Y155" s="1">
        <v>25</v>
      </c>
      <c r="Z155" s="1">
        <v>4.76</v>
      </c>
      <c r="AA155" s="1">
        <v>25</v>
      </c>
      <c r="AB155" s="1">
        <v>3.4230769230769229</v>
      </c>
      <c r="AC155" s="1">
        <v>26</v>
      </c>
      <c r="AD155" s="1">
        <v>3.3076923076923075</v>
      </c>
      <c r="AE155" s="1">
        <v>26</v>
      </c>
      <c r="AF155" s="1">
        <v>4.92</v>
      </c>
      <c r="AG155" s="1">
        <v>25</v>
      </c>
      <c r="AH155" s="1">
        <v>5.28</v>
      </c>
      <c r="AI155" s="1">
        <v>25</v>
      </c>
      <c r="AJ155" s="1">
        <v>4.0769230769230766</v>
      </c>
      <c r="AK155" s="1">
        <v>26</v>
      </c>
      <c r="AL155" s="1">
        <v>4.9615384615384617</v>
      </c>
      <c r="AM155" s="1">
        <v>26</v>
      </c>
      <c r="AN155" s="1">
        <v>3.8076923076923075</v>
      </c>
      <c r="AO155" s="1">
        <v>26</v>
      </c>
      <c r="AP155" s="1">
        <v>4.0769230769230766</v>
      </c>
      <c r="AQ155" s="1">
        <v>26</v>
      </c>
      <c r="AR155" s="1">
        <v>4.1923076923076925</v>
      </c>
      <c r="AS155" s="1">
        <v>26</v>
      </c>
      <c r="AT155" s="1">
        <v>4.615384615384615</v>
      </c>
      <c r="AU155" s="1">
        <v>26</v>
      </c>
      <c r="AV155" s="1">
        <v>3.6153846153846154</v>
      </c>
      <c r="AW155" s="1">
        <v>26</v>
      </c>
      <c r="AX155" s="1">
        <v>4.4615384615384617</v>
      </c>
      <c r="AY155" s="1">
        <v>26</v>
      </c>
      <c r="AZ155" s="1">
        <v>3.92</v>
      </c>
      <c r="BA155" s="1">
        <v>25</v>
      </c>
      <c r="BB155" s="1">
        <v>4.28</v>
      </c>
      <c r="BC155" s="1">
        <v>25</v>
      </c>
      <c r="BD155" s="1">
        <v>3.9615384615384617</v>
      </c>
      <c r="BE155" s="1">
        <v>26</v>
      </c>
      <c r="BF155" s="1">
        <v>4.8076923076923075</v>
      </c>
      <c r="BG155" s="1">
        <v>26</v>
      </c>
      <c r="BH155" s="1">
        <v>4</v>
      </c>
      <c r="BI155" s="1">
        <v>26</v>
      </c>
      <c r="BJ155" s="1">
        <v>4.884615384615385</v>
      </c>
      <c r="BK155" s="1">
        <v>26</v>
      </c>
    </row>
    <row r="156" spans="1:63" x14ac:dyDescent="0.25">
      <c r="A156" s="22" t="str">
        <f t="shared" si="2"/>
        <v>2011UOPHILOSOPHY</v>
      </c>
      <c r="B156" s="1" t="s">
        <v>119</v>
      </c>
      <c r="C156" s="1" t="s">
        <v>59</v>
      </c>
      <c r="D156" s="1" t="s">
        <v>120</v>
      </c>
      <c r="E156">
        <v>2011</v>
      </c>
      <c r="F156" s="1">
        <v>2</v>
      </c>
      <c r="G156" s="1">
        <v>50</v>
      </c>
      <c r="H156" s="1">
        <v>3.6470588235294117</v>
      </c>
      <c r="I156" s="1">
        <v>34</v>
      </c>
      <c r="J156" s="1">
        <v>5.0588235294117645</v>
      </c>
      <c r="K156" s="1">
        <v>34</v>
      </c>
      <c r="L156" s="1">
        <v>3.6470588235294117</v>
      </c>
      <c r="M156" s="1">
        <v>34</v>
      </c>
      <c r="N156" s="1">
        <v>4.9117647058823533</v>
      </c>
      <c r="O156" s="1">
        <v>34</v>
      </c>
      <c r="P156" s="1">
        <v>3.7941176470588234</v>
      </c>
      <c r="Q156" s="1">
        <v>34</v>
      </c>
      <c r="R156" s="1">
        <v>4.882352941176471</v>
      </c>
      <c r="S156" s="1">
        <v>34</v>
      </c>
      <c r="T156" s="1">
        <v>3.2647058823529411</v>
      </c>
      <c r="U156" s="1">
        <v>34</v>
      </c>
      <c r="V156" s="1">
        <v>3.8529411764705883</v>
      </c>
      <c r="W156" s="1">
        <v>34</v>
      </c>
      <c r="X156" s="1">
        <v>3.1470588235294117</v>
      </c>
      <c r="Y156" s="1">
        <v>34</v>
      </c>
      <c r="Z156" s="1">
        <v>4.7058823529411766</v>
      </c>
      <c r="AA156" s="1">
        <v>34</v>
      </c>
      <c r="AB156" s="1">
        <v>2.9411764705882355</v>
      </c>
      <c r="AC156" s="1">
        <v>34</v>
      </c>
      <c r="AD156" s="1">
        <v>3.2058823529411766</v>
      </c>
      <c r="AE156" s="1">
        <v>34</v>
      </c>
      <c r="AF156" s="1">
        <v>4.5588235294117645</v>
      </c>
      <c r="AG156" s="1">
        <v>34</v>
      </c>
      <c r="AH156" s="1">
        <v>5.0294117647058822</v>
      </c>
      <c r="AI156" s="1">
        <v>34</v>
      </c>
      <c r="AJ156" s="1">
        <v>3.8484848484848486</v>
      </c>
      <c r="AK156" s="1">
        <v>33</v>
      </c>
      <c r="AL156" s="1">
        <v>4.9696969696969697</v>
      </c>
      <c r="AM156" s="1">
        <v>33</v>
      </c>
      <c r="AN156" s="1">
        <v>3.8529411764705883</v>
      </c>
      <c r="AO156" s="1">
        <v>34</v>
      </c>
      <c r="AP156" s="1">
        <v>4.0294117647058822</v>
      </c>
      <c r="AQ156" s="1">
        <v>34</v>
      </c>
      <c r="AR156" s="1">
        <v>4.3529411764705879</v>
      </c>
      <c r="AS156" s="1">
        <v>34</v>
      </c>
      <c r="AT156" s="1">
        <v>4.6470588235294121</v>
      </c>
      <c r="AU156" s="1">
        <v>34</v>
      </c>
      <c r="AV156" s="1">
        <v>3.4117647058823528</v>
      </c>
      <c r="AW156" s="1">
        <v>34</v>
      </c>
      <c r="AX156" s="1">
        <v>3.9117647058823528</v>
      </c>
      <c r="AY156" s="1">
        <v>34</v>
      </c>
      <c r="AZ156" s="1">
        <v>3.5588235294117645</v>
      </c>
      <c r="BA156" s="1">
        <v>34</v>
      </c>
      <c r="BB156" s="1">
        <v>3.8823529411764706</v>
      </c>
      <c r="BC156" s="1">
        <v>34</v>
      </c>
      <c r="BD156" s="1">
        <v>3.9705882352941178</v>
      </c>
      <c r="BE156" s="1">
        <v>34</v>
      </c>
      <c r="BF156" s="1">
        <v>4.2941176470588234</v>
      </c>
      <c r="BG156" s="1">
        <v>34</v>
      </c>
      <c r="BH156" s="1">
        <v>4.0294117647058822</v>
      </c>
      <c r="BI156" s="1">
        <v>34</v>
      </c>
      <c r="BJ156" s="1">
        <v>4.4848484848484844</v>
      </c>
      <c r="BK156" s="1">
        <v>33</v>
      </c>
    </row>
    <row r="157" spans="1:63" x14ac:dyDescent="0.25">
      <c r="A157" s="22" t="str">
        <f t="shared" si="2"/>
        <v>2011UORELIGIOUS STUDIES</v>
      </c>
      <c r="B157" s="1" t="s">
        <v>121</v>
      </c>
      <c r="C157" s="1" t="s">
        <v>59</v>
      </c>
      <c r="D157" s="1" t="s">
        <v>122</v>
      </c>
      <c r="E157">
        <v>2011</v>
      </c>
      <c r="F157" s="1">
        <v>2</v>
      </c>
      <c r="G157" s="1">
        <v>14</v>
      </c>
      <c r="H157" s="1">
        <v>3.8</v>
      </c>
      <c r="I157" s="1">
        <v>10</v>
      </c>
      <c r="J157" s="1">
        <v>4.9000000000000004</v>
      </c>
      <c r="K157" s="1">
        <v>10</v>
      </c>
      <c r="L157" s="1">
        <v>3.5</v>
      </c>
      <c r="M157" s="1">
        <v>10</v>
      </c>
      <c r="N157" s="1">
        <v>4.8</v>
      </c>
      <c r="O157" s="1">
        <v>10</v>
      </c>
      <c r="P157" s="1">
        <v>4.0999999999999996</v>
      </c>
      <c r="Q157" s="1">
        <v>10</v>
      </c>
      <c r="R157" s="1">
        <v>5.0999999999999996</v>
      </c>
      <c r="S157" s="1">
        <v>10</v>
      </c>
      <c r="T157" s="1">
        <v>2.7</v>
      </c>
      <c r="U157" s="1">
        <v>10</v>
      </c>
      <c r="V157" s="1">
        <v>3.2</v>
      </c>
      <c r="W157" s="1">
        <v>10</v>
      </c>
      <c r="X157" s="1">
        <v>3.2</v>
      </c>
      <c r="Y157" s="1">
        <v>10</v>
      </c>
      <c r="Z157" s="1">
        <v>5</v>
      </c>
      <c r="AA157" s="1">
        <v>10</v>
      </c>
      <c r="AB157" s="1">
        <v>3.2</v>
      </c>
      <c r="AC157" s="1">
        <v>10</v>
      </c>
      <c r="AD157" s="1">
        <v>3.6</v>
      </c>
      <c r="AE157" s="1">
        <v>10</v>
      </c>
      <c r="AF157" s="1">
        <v>4.8</v>
      </c>
      <c r="AG157" s="1">
        <v>10</v>
      </c>
      <c r="AH157" s="1">
        <v>5.2</v>
      </c>
      <c r="AI157" s="1">
        <v>10</v>
      </c>
      <c r="AJ157" s="1">
        <v>3.4</v>
      </c>
      <c r="AK157" s="1">
        <v>10</v>
      </c>
      <c r="AL157" s="1">
        <v>4.7</v>
      </c>
      <c r="AM157" s="1">
        <v>10</v>
      </c>
      <c r="AN157" s="1">
        <v>3.4</v>
      </c>
      <c r="AO157" s="1">
        <v>10</v>
      </c>
      <c r="AP157" s="1">
        <v>4.0999999999999996</v>
      </c>
      <c r="AQ157" s="1">
        <v>10</v>
      </c>
      <c r="AR157" s="1">
        <v>3.8888888888888888</v>
      </c>
      <c r="AS157" s="1">
        <v>9</v>
      </c>
      <c r="AT157" s="1">
        <v>4.333333333333333</v>
      </c>
      <c r="AU157" s="1">
        <v>9</v>
      </c>
      <c r="AV157" s="1">
        <v>3.2</v>
      </c>
      <c r="AW157" s="1">
        <v>10</v>
      </c>
      <c r="AX157" s="1">
        <v>4.2</v>
      </c>
      <c r="AY157" s="1">
        <v>10</v>
      </c>
      <c r="AZ157" s="1">
        <v>3.4</v>
      </c>
      <c r="BA157" s="1">
        <v>10</v>
      </c>
      <c r="BB157" s="1">
        <v>4.0999999999999996</v>
      </c>
      <c r="BC157" s="1">
        <v>10</v>
      </c>
      <c r="BD157" s="1">
        <v>3.4444444444444446</v>
      </c>
      <c r="BE157" s="1">
        <v>9</v>
      </c>
      <c r="BF157" s="1">
        <v>4.4000000000000004</v>
      </c>
      <c r="BG157" s="1">
        <v>10</v>
      </c>
      <c r="BH157" s="1">
        <v>3.9</v>
      </c>
      <c r="BI157" s="1">
        <v>10</v>
      </c>
      <c r="BJ157" s="1">
        <v>5</v>
      </c>
      <c r="BK157" s="1">
        <v>10</v>
      </c>
    </row>
    <row r="158" spans="1:63" x14ac:dyDescent="0.25">
      <c r="A158" s="22" t="str">
        <f t="shared" si="2"/>
        <v>2011UOJUDAIC STUDIES</v>
      </c>
      <c r="B158" s="1" t="s">
        <v>123</v>
      </c>
      <c r="C158" s="1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4</v>
      </c>
      <c r="I158" s="1">
        <v>1</v>
      </c>
      <c r="J158" s="1">
        <v>5</v>
      </c>
      <c r="K158" s="1">
        <v>1</v>
      </c>
      <c r="L158" s="1">
        <v>4</v>
      </c>
      <c r="M158" s="1">
        <v>1</v>
      </c>
      <c r="N158" s="1">
        <v>6</v>
      </c>
      <c r="O158" s="1">
        <v>1</v>
      </c>
      <c r="P158" s="1">
        <v>4</v>
      </c>
      <c r="Q158" s="1">
        <v>1</v>
      </c>
      <c r="R158" s="1">
        <v>5</v>
      </c>
      <c r="S158" s="1">
        <v>1</v>
      </c>
      <c r="T158" s="1">
        <v>5</v>
      </c>
      <c r="U158" s="1">
        <v>1</v>
      </c>
      <c r="V158" s="1">
        <v>5</v>
      </c>
      <c r="W158" s="1">
        <v>1</v>
      </c>
      <c r="X158" s="1">
        <v>4</v>
      </c>
      <c r="Y158" s="1">
        <v>1</v>
      </c>
      <c r="Z158" s="1">
        <v>5</v>
      </c>
      <c r="AA158" s="1">
        <v>1</v>
      </c>
      <c r="AB158" s="1">
        <v>4</v>
      </c>
      <c r="AC158" s="1">
        <v>1</v>
      </c>
      <c r="AD158" s="1">
        <v>4</v>
      </c>
      <c r="AE158" s="1">
        <v>1</v>
      </c>
      <c r="AF158" s="1">
        <v>5</v>
      </c>
      <c r="AG158" s="1">
        <v>1</v>
      </c>
      <c r="AH158" s="1">
        <v>6</v>
      </c>
      <c r="AI158" s="1">
        <v>1</v>
      </c>
      <c r="AJ158" s="1">
        <v>5</v>
      </c>
      <c r="AK158" s="1">
        <v>1</v>
      </c>
      <c r="AL158" s="1">
        <v>5</v>
      </c>
      <c r="AM158" s="1">
        <v>1</v>
      </c>
      <c r="AN158" s="1">
        <v>5</v>
      </c>
      <c r="AO158" s="1">
        <v>1</v>
      </c>
      <c r="AP158" s="1">
        <v>5</v>
      </c>
      <c r="AQ158" s="1">
        <v>1</v>
      </c>
      <c r="AR158" s="1">
        <v>5</v>
      </c>
      <c r="AS158" s="1">
        <v>1</v>
      </c>
      <c r="AT158" s="1">
        <v>6</v>
      </c>
      <c r="AU158" s="1">
        <v>1</v>
      </c>
      <c r="AV158" s="1">
        <v>4</v>
      </c>
      <c r="AW158" s="1">
        <v>1</v>
      </c>
      <c r="AX158" s="1">
        <v>5</v>
      </c>
      <c r="AY158" s="1">
        <v>1</v>
      </c>
      <c r="AZ158" s="1">
        <v>3</v>
      </c>
      <c r="BA158" s="1">
        <v>1</v>
      </c>
      <c r="BB158" s="1">
        <v>5</v>
      </c>
      <c r="BC158" s="1">
        <v>1</v>
      </c>
      <c r="BD158" s="1">
        <v>4</v>
      </c>
      <c r="BE158" s="1">
        <v>1</v>
      </c>
      <c r="BF158" s="1">
        <v>5</v>
      </c>
      <c r="BG158" s="1">
        <v>1</v>
      </c>
      <c r="BH158" s="1">
        <v>5</v>
      </c>
      <c r="BI158" s="1">
        <v>1</v>
      </c>
      <c r="BJ158" s="1">
        <v>6</v>
      </c>
      <c r="BK158" s="1">
        <v>1</v>
      </c>
    </row>
    <row r="159" spans="1:63" x14ac:dyDescent="0.25">
      <c r="A159" s="22" t="str">
        <f t="shared" si="2"/>
        <v>2011UOCHEMISTRY</v>
      </c>
      <c r="B159" s="1" t="s">
        <v>125</v>
      </c>
      <c r="C159" s="1" t="s">
        <v>59</v>
      </c>
      <c r="D159" s="1" t="s">
        <v>126</v>
      </c>
      <c r="E159">
        <v>2011</v>
      </c>
      <c r="F159" s="1">
        <v>2</v>
      </c>
      <c r="G159" s="1">
        <v>115</v>
      </c>
      <c r="H159" s="1">
        <v>4.0481927710843371</v>
      </c>
      <c r="I159" s="1">
        <v>83</v>
      </c>
      <c r="J159" s="1">
        <v>4.7195121951219514</v>
      </c>
      <c r="K159" s="1">
        <v>82</v>
      </c>
      <c r="L159" s="1">
        <v>3.8915662650602409</v>
      </c>
      <c r="M159" s="1">
        <v>83</v>
      </c>
      <c r="N159" s="1">
        <v>4.4024390243902438</v>
      </c>
      <c r="O159" s="1">
        <v>82</v>
      </c>
      <c r="P159" s="1">
        <v>3.8915662650602409</v>
      </c>
      <c r="Q159" s="1">
        <v>83</v>
      </c>
      <c r="R159" s="1">
        <v>4.5609756097560972</v>
      </c>
      <c r="S159" s="1">
        <v>82</v>
      </c>
      <c r="T159" s="1">
        <v>3.4939759036144578</v>
      </c>
      <c r="U159" s="1">
        <v>83</v>
      </c>
      <c r="V159" s="1">
        <v>3.5365853658536586</v>
      </c>
      <c r="W159" s="1">
        <v>82</v>
      </c>
      <c r="X159" s="1">
        <v>3.6024096385542168</v>
      </c>
      <c r="Y159" s="1">
        <v>83</v>
      </c>
      <c r="Z159" s="1">
        <v>4.7777777777777777</v>
      </c>
      <c r="AA159" s="1">
        <v>81</v>
      </c>
      <c r="AB159" s="1">
        <v>3.963855421686747</v>
      </c>
      <c r="AC159" s="1">
        <v>83</v>
      </c>
      <c r="AD159" s="1">
        <v>4.5365853658536581</v>
      </c>
      <c r="AE159" s="1">
        <v>82</v>
      </c>
      <c r="AF159" s="1">
        <v>4.5542168674698793</v>
      </c>
      <c r="AG159" s="1">
        <v>83</v>
      </c>
      <c r="AH159" s="1">
        <v>4.8780487804878048</v>
      </c>
      <c r="AI159" s="1">
        <v>82</v>
      </c>
      <c r="AJ159" s="1">
        <v>3.8072289156626504</v>
      </c>
      <c r="AK159" s="1">
        <v>83</v>
      </c>
      <c r="AL159" s="1">
        <v>4.4878048780487809</v>
      </c>
      <c r="AM159" s="1">
        <v>82</v>
      </c>
      <c r="AN159" s="1">
        <v>4.2439024390243905</v>
      </c>
      <c r="AO159" s="1">
        <v>82</v>
      </c>
      <c r="AP159" s="1">
        <v>4.6707317073170733</v>
      </c>
      <c r="AQ159" s="1">
        <v>82</v>
      </c>
      <c r="AR159" s="1">
        <v>4.5662650602409638</v>
      </c>
      <c r="AS159" s="1">
        <v>83</v>
      </c>
      <c r="AT159" s="1">
        <v>4.9259259259259256</v>
      </c>
      <c r="AU159" s="1">
        <v>81</v>
      </c>
      <c r="AV159" s="1">
        <v>3.4457831325301207</v>
      </c>
      <c r="AW159" s="1">
        <v>83</v>
      </c>
      <c r="AX159" s="1">
        <v>4.2439024390243905</v>
      </c>
      <c r="AY159" s="1">
        <v>82</v>
      </c>
      <c r="AZ159" s="1">
        <v>3.5903614457831323</v>
      </c>
      <c r="BA159" s="1">
        <v>83</v>
      </c>
      <c r="BB159" s="1">
        <v>4.5</v>
      </c>
      <c r="BC159" s="1">
        <v>82</v>
      </c>
      <c r="BD159" s="1">
        <v>3.7228915662650603</v>
      </c>
      <c r="BE159" s="1">
        <v>83</v>
      </c>
      <c r="BF159" s="1">
        <v>4.3048780487804876</v>
      </c>
      <c r="BG159" s="1">
        <v>82</v>
      </c>
      <c r="BH159" s="1">
        <v>3.8554216867469879</v>
      </c>
      <c r="BI159" s="1">
        <v>83</v>
      </c>
      <c r="BJ159" s="1">
        <v>4.2926829268292686</v>
      </c>
      <c r="BK159" s="1">
        <v>82</v>
      </c>
    </row>
    <row r="160" spans="1:63" x14ac:dyDescent="0.25">
      <c r="A160" s="22" t="str">
        <f t="shared" si="2"/>
        <v>2011UOGEOLOGICAL SCIENCES</v>
      </c>
      <c r="B160" s="1" t="s">
        <v>127</v>
      </c>
      <c r="C160" s="1" t="s">
        <v>59</v>
      </c>
      <c r="D160" s="1" t="s">
        <v>128</v>
      </c>
      <c r="E160">
        <v>2011</v>
      </c>
      <c r="F160" s="1">
        <v>2</v>
      </c>
      <c r="G160" s="1">
        <v>25</v>
      </c>
      <c r="H160" s="1">
        <v>3.6666666666666665</v>
      </c>
      <c r="I160" s="1">
        <v>18</v>
      </c>
      <c r="J160" s="1">
        <v>4.6111111111111107</v>
      </c>
      <c r="K160" s="1">
        <v>18</v>
      </c>
      <c r="L160" s="1">
        <v>3.8333333333333335</v>
      </c>
      <c r="M160" s="1">
        <v>18</v>
      </c>
      <c r="N160" s="1">
        <v>4.5555555555555554</v>
      </c>
      <c r="O160" s="1">
        <v>18</v>
      </c>
      <c r="P160" s="1">
        <v>3.6111111111111112</v>
      </c>
      <c r="Q160" s="1">
        <v>18</v>
      </c>
      <c r="R160" s="1">
        <v>4.5</v>
      </c>
      <c r="S160" s="1">
        <v>18</v>
      </c>
      <c r="T160" s="1">
        <v>2.8888888888888888</v>
      </c>
      <c r="U160" s="1">
        <v>18</v>
      </c>
      <c r="V160" s="1">
        <v>2.5</v>
      </c>
      <c r="W160" s="1">
        <v>18</v>
      </c>
      <c r="X160" s="1">
        <v>3.1764705882352939</v>
      </c>
      <c r="Y160" s="1">
        <v>17</v>
      </c>
      <c r="Z160" s="1">
        <v>4.6111111111111107</v>
      </c>
      <c r="AA160" s="1">
        <v>18</v>
      </c>
      <c r="AB160" s="1">
        <v>3</v>
      </c>
      <c r="AC160" s="1">
        <v>18</v>
      </c>
      <c r="AD160" s="1">
        <v>3.9444444444444446</v>
      </c>
      <c r="AE160" s="1">
        <v>18</v>
      </c>
      <c r="AF160" s="1">
        <v>5</v>
      </c>
      <c r="AG160" s="1">
        <v>18</v>
      </c>
      <c r="AH160" s="1">
        <v>5</v>
      </c>
      <c r="AI160" s="1">
        <v>18</v>
      </c>
      <c r="AJ160" s="1">
        <v>3.4117647058823528</v>
      </c>
      <c r="AK160" s="1">
        <v>17</v>
      </c>
      <c r="AL160" s="1">
        <v>4.166666666666667</v>
      </c>
      <c r="AM160" s="1">
        <v>18</v>
      </c>
      <c r="AN160" s="1">
        <v>3.7777777777777777</v>
      </c>
      <c r="AO160" s="1">
        <v>18</v>
      </c>
      <c r="AP160" s="1">
        <v>4.1111111111111107</v>
      </c>
      <c r="AQ160" s="1">
        <v>18</v>
      </c>
      <c r="AR160" s="1">
        <v>4.166666666666667</v>
      </c>
      <c r="AS160" s="1">
        <v>18</v>
      </c>
      <c r="AT160" s="1">
        <v>4.5555555555555554</v>
      </c>
      <c r="AU160" s="1">
        <v>18</v>
      </c>
      <c r="AV160" s="1">
        <v>3.3333333333333335</v>
      </c>
      <c r="AW160" s="1">
        <v>18</v>
      </c>
      <c r="AX160" s="1">
        <v>4</v>
      </c>
      <c r="AY160" s="1">
        <v>18</v>
      </c>
      <c r="AZ160" s="1">
        <v>3.5555555555555554</v>
      </c>
      <c r="BA160" s="1">
        <v>18</v>
      </c>
      <c r="BB160" s="1">
        <v>4.2777777777777777</v>
      </c>
      <c r="BC160" s="1">
        <v>18</v>
      </c>
      <c r="BD160" s="1">
        <v>3.6666666666666665</v>
      </c>
      <c r="BE160" s="1">
        <v>18</v>
      </c>
      <c r="BF160" s="1">
        <v>4</v>
      </c>
      <c r="BG160" s="1">
        <v>18</v>
      </c>
      <c r="BH160" s="1">
        <v>3.8333333333333335</v>
      </c>
      <c r="BI160" s="1">
        <v>18</v>
      </c>
      <c r="BJ160" s="1">
        <v>4.2777777777777777</v>
      </c>
      <c r="BK160" s="1">
        <v>18</v>
      </c>
    </row>
    <row r="161" spans="1:63" x14ac:dyDescent="0.25">
      <c r="A161" s="22" t="str">
        <f t="shared" si="2"/>
        <v>2011UOPHYSICS</v>
      </c>
      <c r="B161" s="1" t="s">
        <v>129</v>
      </c>
      <c r="C161" s="1" t="s">
        <v>59</v>
      </c>
      <c r="D161" s="1" t="s">
        <v>130</v>
      </c>
      <c r="E161">
        <v>2011</v>
      </c>
      <c r="F161" s="1">
        <v>2</v>
      </c>
      <c r="G161" s="1">
        <v>58</v>
      </c>
      <c r="H161" s="1">
        <v>4.2105263157894735</v>
      </c>
      <c r="I161" s="1">
        <v>38</v>
      </c>
      <c r="J161" s="1">
        <v>4.8684210526315788</v>
      </c>
      <c r="K161" s="1">
        <v>38</v>
      </c>
      <c r="L161" s="1">
        <v>4.0526315789473681</v>
      </c>
      <c r="M161" s="1">
        <v>38</v>
      </c>
      <c r="N161" s="1">
        <v>4.5135135135135132</v>
      </c>
      <c r="O161" s="1">
        <v>37</v>
      </c>
      <c r="P161" s="1">
        <v>4.0526315789473681</v>
      </c>
      <c r="Q161" s="1">
        <v>38</v>
      </c>
      <c r="R161" s="1">
        <v>4.7368421052631575</v>
      </c>
      <c r="S161" s="1">
        <v>38</v>
      </c>
      <c r="T161" s="1">
        <v>2.4473684210526314</v>
      </c>
      <c r="U161" s="1">
        <v>38</v>
      </c>
      <c r="V161" s="1">
        <v>2.4736842105263159</v>
      </c>
      <c r="W161" s="1">
        <v>38</v>
      </c>
      <c r="X161" s="1">
        <v>3.2432432432432434</v>
      </c>
      <c r="Y161" s="1">
        <v>37</v>
      </c>
      <c r="Z161" s="1">
        <v>4.6216216216216219</v>
      </c>
      <c r="AA161" s="1">
        <v>37</v>
      </c>
      <c r="AB161" s="1">
        <v>3.9473684210526314</v>
      </c>
      <c r="AC161" s="1">
        <v>38</v>
      </c>
      <c r="AD161" s="1">
        <v>5</v>
      </c>
      <c r="AE161" s="1">
        <v>38</v>
      </c>
      <c r="AF161" s="1">
        <v>4.7631578947368425</v>
      </c>
      <c r="AG161" s="1">
        <v>38</v>
      </c>
      <c r="AH161" s="1">
        <v>4.9736842105263159</v>
      </c>
      <c r="AI161" s="1">
        <v>38</v>
      </c>
      <c r="AJ161" s="1">
        <v>3.7567567567567566</v>
      </c>
      <c r="AK161" s="1">
        <v>37</v>
      </c>
      <c r="AL161" s="1">
        <v>4.2894736842105265</v>
      </c>
      <c r="AM161" s="1">
        <v>38</v>
      </c>
      <c r="AN161" s="1">
        <v>3.9736842105263159</v>
      </c>
      <c r="AO161" s="1">
        <v>38</v>
      </c>
      <c r="AP161" s="1">
        <v>4.5263157894736841</v>
      </c>
      <c r="AQ161" s="1">
        <v>38</v>
      </c>
      <c r="AR161" s="1">
        <v>4.5</v>
      </c>
      <c r="AS161" s="1">
        <v>38</v>
      </c>
      <c r="AT161" s="1">
        <v>4.8648648648648649</v>
      </c>
      <c r="AU161" s="1">
        <v>37</v>
      </c>
      <c r="AV161" s="1">
        <v>3.1842105263157894</v>
      </c>
      <c r="AW161" s="1">
        <v>38</v>
      </c>
      <c r="AX161" s="1">
        <v>3.5945945945945947</v>
      </c>
      <c r="AY161" s="1">
        <v>37</v>
      </c>
      <c r="AZ161" s="1">
        <v>3.3513513513513513</v>
      </c>
      <c r="BA161" s="1">
        <v>37</v>
      </c>
      <c r="BB161" s="1">
        <v>3.9189189189189189</v>
      </c>
      <c r="BC161" s="1">
        <v>37</v>
      </c>
      <c r="BD161" s="1">
        <v>3.763157894736842</v>
      </c>
      <c r="BE161" s="1">
        <v>38</v>
      </c>
      <c r="BF161" s="1">
        <v>3.8918918918918921</v>
      </c>
      <c r="BG161" s="1">
        <v>37</v>
      </c>
      <c r="BH161" s="1">
        <v>3.7894736842105261</v>
      </c>
      <c r="BI161" s="1">
        <v>38</v>
      </c>
      <c r="BJ161" s="1">
        <v>4.1052631578947372</v>
      </c>
      <c r="BK161" s="1">
        <v>38</v>
      </c>
    </row>
    <row r="162" spans="1:63" x14ac:dyDescent="0.25">
      <c r="A162" s="22" t="str">
        <f t="shared" si="2"/>
        <v>2011UOPSYCHOLOGY</v>
      </c>
      <c r="B162" s="1" t="s">
        <v>131</v>
      </c>
      <c r="C162" s="1" t="s">
        <v>59</v>
      </c>
      <c r="D162" s="1" t="s">
        <v>132</v>
      </c>
      <c r="E162">
        <v>2011</v>
      </c>
      <c r="F162" s="1">
        <v>2</v>
      </c>
      <c r="G162" s="1">
        <v>463</v>
      </c>
      <c r="H162" s="1">
        <v>3.9577464788732395</v>
      </c>
      <c r="I162" s="1">
        <v>355</v>
      </c>
      <c r="J162" s="1">
        <v>4.7184750733137832</v>
      </c>
      <c r="K162" s="1">
        <v>341</v>
      </c>
      <c r="L162" s="1">
        <v>3.9322033898305087</v>
      </c>
      <c r="M162" s="1">
        <v>354</v>
      </c>
      <c r="N162" s="1">
        <v>4.6889534883720927</v>
      </c>
      <c r="O162" s="1">
        <v>344</v>
      </c>
      <c r="P162" s="1">
        <v>3.9745042492917846</v>
      </c>
      <c r="Q162" s="1">
        <v>353</v>
      </c>
      <c r="R162" s="1">
        <v>4.6734693877551017</v>
      </c>
      <c r="S162" s="1">
        <v>343</v>
      </c>
      <c r="T162" s="1">
        <v>2.963172804532578</v>
      </c>
      <c r="U162" s="1">
        <v>353</v>
      </c>
      <c r="V162" s="1">
        <v>3.1759530791788855</v>
      </c>
      <c r="W162" s="1">
        <v>341</v>
      </c>
      <c r="X162" s="1">
        <v>3.4744318181818183</v>
      </c>
      <c r="Y162" s="1">
        <v>352</v>
      </c>
      <c r="Z162" s="1">
        <v>4.7142857142857144</v>
      </c>
      <c r="AA162" s="1">
        <v>343</v>
      </c>
      <c r="AB162" s="1">
        <v>3.3892045454545454</v>
      </c>
      <c r="AC162" s="1">
        <v>352</v>
      </c>
      <c r="AD162" s="1">
        <v>3.9294117647058822</v>
      </c>
      <c r="AE162" s="1">
        <v>340</v>
      </c>
      <c r="AF162" s="1">
        <v>4.8948863636363633</v>
      </c>
      <c r="AG162" s="1">
        <v>352</v>
      </c>
      <c r="AH162" s="1">
        <v>5.161290322580645</v>
      </c>
      <c r="AI162" s="1">
        <v>341</v>
      </c>
      <c r="AJ162" s="1">
        <v>3.638418079096045</v>
      </c>
      <c r="AK162" s="1">
        <v>354</v>
      </c>
      <c r="AL162" s="1">
        <v>4.4883720930232558</v>
      </c>
      <c r="AM162" s="1">
        <v>344</v>
      </c>
      <c r="AN162" s="1">
        <v>4.1481481481481479</v>
      </c>
      <c r="AO162" s="1">
        <v>351</v>
      </c>
      <c r="AP162" s="1">
        <v>4.580645161290323</v>
      </c>
      <c r="AQ162" s="1">
        <v>341</v>
      </c>
      <c r="AR162" s="1">
        <v>4.4957264957264957</v>
      </c>
      <c r="AS162" s="1">
        <v>351</v>
      </c>
      <c r="AT162" s="1">
        <v>4.9793510324483776</v>
      </c>
      <c r="AU162" s="1">
        <v>339</v>
      </c>
      <c r="AV162" s="1">
        <v>3.5042979942693409</v>
      </c>
      <c r="AW162" s="1">
        <v>349</v>
      </c>
      <c r="AX162" s="1">
        <v>4.4349112426035502</v>
      </c>
      <c r="AY162" s="1">
        <v>338</v>
      </c>
      <c r="AZ162" s="1">
        <v>3.5775862068965516</v>
      </c>
      <c r="BA162" s="1">
        <v>348</v>
      </c>
      <c r="BB162" s="1">
        <v>4.5311572700296736</v>
      </c>
      <c r="BC162" s="1">
        <v>337</v>
      </c>
      <c r="BD162" s="1">
        <v>3.8624641833810887</v>
      </c>
      <c r="BE162" s="1">
        <v>349</v>
      </c>
      <c r="BF162" s="1">
        <v>4.4378698224852071</v>
      </c>
      <c r="BG162" s="1">
        <v>338</v>
      </c>
      <c r="BH162" s="1">
        <v>4.2085714285714282</v>
      </c>
      <c r="BI162" s="1">
        <v>350</v>
      </c>
      <c r="BJ162" s="1">
        <v>4.7155425219941352</v>
      </c>
      <c r="BK162" s="1">
        <v>341</v>
      </c>
    </row>
    <row r="163" spans="1:63" x14ac:dyDescent="0.25">
      <c r="A163" s="22" t="str">
        <f t="shared" si="2"/>
        <v>2011UOCOUNSELING PSYCHOLOGY &amp; HUMAN SERVICES</v>
      </c>
      <c r="B163" s="1" t="s">
        <v>133</v>
      </c>
      <c r="C163" s="1" t="s">
        <v>59</v>
      </c>
      <c r="D163" s="1" t="s">
        <v>134</v>
      </c>
      <c r="E163">
        <v>2011</v>
      </c>
      <c r="F163" s="1">
        <v>2</v>
      </c>
      <c r="G163" s="1">
        <v>105</v>
      </c>
      <c r="H163" s="1">
        <v>3.6375000000000002</v>
      </c>
      <c r="I163" s="1">
        <v>80</v>
      </c>
      <c r="J163" s="1">
        <v>4.4936708860759493</v>
      </c>
      <c r="K163" s="1">
        <v>79</v>
      </c>
      <c r="L163" s="1">
        <v>3.4750000000000001</v>
      </c>
      <c r="M163" s="1">
        <v>80</v>
      </c>
      <c r="N163" s="1">
        <v>4.481012658227848</v>
      </c>
      <c r="O163" s="1">
        <v>79</v>
      </c>
      <c r="P163" s="1">
        <v>3.7051282051282053</v>
      </c>
      <c r="Q163" s="1">
        <v>78</v>
      </c>
      <c r="R163" s="1">
        <v>4.5256410256410255</v>
      </c>
      <c r="S163" s="1">
        <v>78</v>
      </c>
      <c r="T163" s="1">
        <v>2.7374999999999998</v>
      </c>
      <c r="U163" s="1">
        <v>80</v>
      </c>
      <c r="V163" s="1">
        <v>3.3670886075949369</v>
      </c>
      <c r="W163" s="1">
        <v>79</v>
      </c>
      <c r="X163" s="1">
        <v>3.1375000000000002</v>
      </c>
      <c r="Y163" s="1">
        <v>80</v>
      </c>
      <c r="Z163" s="1">
        <v>4.7215189873417724</v>
      </c>
      <c r="AA163" s="1">
        <v>79</v>
      </c>
      <c r="AB163" s="1">
        <v>2.9367088607594938</v>
      </c>
      <c r="AC163" s="1">
        <v>79</v>
      </c>
      <c r="AD163" s="1">
        <v>3.1025641025641026</v>
      </c>
      <c r="AE163" s="1">
        <v>78</v>
      </c>
      <c r="AF163" s="1">
        <v>4.8499999999999996</v>
      </c>
      <c r="AG163" s="1">
        <v>80</v>
      </c>
      <c r="AH163" s="1">
        <v>5.0897435897435894</v>
      </c>
      <c r="AI163" s="1">
        <v>78</v>
      </c>
      <c r="AJ163" s="1">
        <v>3.3544303797468356</v>
      </c>
      <c r="AK163" s="1">
        <v>79</v>
      </c>
      <c r="AL163" s="1">
        <v>4.3164556962025316</v>
      </c>
      <c r="AM163" s="1">
        <v>79</v>
      </c>
      <c r="AN163" s="1">
        <v>4.0506329113924053</v>
      </c>
      <c r="AO163" s="1">
        <v>79</v>
      </c>
      <c r="AP163" s="1">
        <v>4.3974358974358978</v>
      </c>
      <c r="AQ163" s="1">
        <v>78</v>
      </c>
      <c r="AR163" s="1">
        <v>4.333333333333333</v>
      </c>
      <c r="AS163" s="1">
        <v>78</v>
      </c>
      <c r="AT163" s="1">
        <v>4.8571428571428568</v>
      </c>
      <c r="AU163" s="1">
        <v>77</v>
      </c>
      <c r="AV163" s="1">
        <v>3.0641025641025643</v>
      </c>
      <c r="AW163" s="1">
        <v>78</v>
      </c>
      <c r="AX163" s="1">
        <v>4.1558441558441555</v>
      </c>
      <c r="AY163" s="1">
        <v>77</v>
      </c>
      <c r="AZ163" s="1">
        <v>3.2533333333333334</v>
      </c>
      <c r="BA163" s="1">
        <v>75</v>
      </c>
      <c r="BB163" s="1">
        <v>4.25</v>
      </c>
      <c r="BC163" s="1">
        <v>76</v>
      </c>
      <c r="BD163" s="1">
        <v>3.7051282051282053</v>
      </c>
      <c r="BE163" s="1">
        <v>78</v>
      </c>
      <c r="BF163" s="1">
        <v>4.4545454545454541</v>
      </c>
      <c r="BG163" s="1">
        <v>77</v>
      </c>
      <c r="BH163" s="1">
        <v>4.220779220779221</v>
      </c>
      <c r="BI163" s="1">
        <v>77</v>
      </c>
      <c r="BJ163" s="1">
        <v>4.8181818181818183</v>
      </c>
      <c r="BK163" s="1">
        <v>77</v>
      </c>
    </row>
    <row r="164" spans="1:63" x14ac:dyDescent="0.25">
      <c r="A164" s="22" t="str">
        <f t="shared" si="2"/>
        <v>2011UOPLANNING, PUBLIC POLICY, &amp; MGMT</v>
      </c>
      <c r="B164" s="1" t="s">
        <v>135</v>
      </c>
      <c r="C164" s="1" t="s">
        <v>59</v>
      </c>
      <c r="D164" s="1" t="s">
        <v>136</v>
      </c>
      <c r="E164">
        <v>2011</v>
      </c>
      <c r="F164" s="1">
        <v>2</v>
      </c>
      <c r="G164" s="1">
        <v>46</v>
      </c>
      <c r="H164" s="1">
        <v>3.9444444444444446</v>
      </c>
      <c r="I164" s="1">
        <v>36</v>
      </c>
      <c r="J164" s="1">
        <v>4.9117647058823533</v>
      </c>
      <c r="K164" s="1">
        <v>34</v>
      </c>
      <c r="L164" s="1">
        <v>4.0277777777777777</v>
      </c>
      <c r="M164" s="1">
        <v>36</v>
      </c>
      <c r="N164" s="1">
        <v>4.7647058823529411</v>
      </c>
      <c r="O164" s="1">
        <v>34</v>
      </c>
      <c r="P164" s="1">
        <v>3.8611111111111112</v>
      </c>
      <c r="Q164" s="1">
        <v>36</v>
      </c>
      <c r="R164" s="1">
        <v>4.6470588235294121</v>
      </c>
      <c r="S164" s="1">
        <v>34</v>
      </c>
      <c r="T164" s="1">
        <v>2.9142857142857141</v>
      </c>
      <c r="U164" s="1">
        <v>35</v>
      </c>
      <c r="V164" s="1">
        <v>3.393939393939394</v>
      </c>
      <c r="W164" s="1">
        <v>33</v>
      </c>
      <c r="X164" s="1">
        <v>3.3714285714285714</v>
      </c>
      <c r="Y164" s="1">
        <v>35</v>
      </c>
      <c r="Z164" s="1">
        <v>4.6857142857142859</v>
      </c>
      <c r="AA164" s="1">
        <v>35</v>
      </c>
      <c r="AB164" s="1">
        <v>3.6111111111111112</v>
      </c>
      <c r="AC164" s="1">
        <v>36</v>
      </c>
      <c r="AD164" s="1">
        <v>3.9428571428571431</v>
      </c>
      <c r="AE164" s="1">
        <v>35</v>
      </c>
      <c r="AF164" s="1">
        <v>4.5</v>
      </c>
      <c r="AG164" s="1">
        <v>36</v>
      </c>
      <c r="AH164" s="1">
        <v>5</v>
      </c>
      <c r="AI164" s="1">
        <v>35</v>
      </c>
      <c r="AJ164" s="1">
        <v>3.8611111111111112</v>
      </c>
      <c r="AK164" s="1">
        <v>36</v>
      </c>
      <c r="AL164" s="1">
        <v>4.9142857142857146</v>
      </c>
      <c r="AM164" s="1">
        <v>35</v>
      </c>
      <c r="AN164" s="1">
        <v>4</v>
      </c>
      <c r="AO164" s="1">
        <v>36</v>
      </c>
      <c r="AP164" s="1">
        <v>4.5142857142857142</v>
      </c>
      <c r="AQ164" s="1">
        <v>35</v>
      </c>
      <c r="AR164" s="1">
        <v>4.5405405405405403</v>
      </c>
      <c r="AS164" s="1">
        <v>37</v>
      </c>
      <c r="AT164" s="1">
        <v>5</v>
      </c>
      <c r="AU164" s="1">
        <v>36</v>
      </c>
      <c r="AV164" s="1">
        <v>3.5675675675675675</v>
      </c>
      <c r="AW164" s="1">
        <v>37</v>
      </c>
      <c r="AX164" s="1">
        <v>4.2222222222222223</v>
      </c>
      <c r="AY164" s="1">
        <v>36</v>
      </c>
      <c r="AZ164" s="1">
        <v>3.6486486486486487</v>
      </c>
      <c r="BA164" s="1">
        <v>37</v>
      </c>
      <c r="BB164" s="1">
        <v>4.333333333333333</v>
      </c>
      <c r="BC164" s="1">
        <v>36</v>
      </c>
      <c r="BD164" s="1">
        <v>4.1081081081081079</v>
      </c>
      <c r="BE164" s="1">
        <v>37</v>
      </c>
      <c r="BF164" s="1">
        <v>4.8285714285714283</v>
      </c>
      <c r="BG164" s="1">
        <v>35</v>
      </c>
      <c r="BH164" s="1">
        <v>4.3783783783783781</v>
      </c>
      <c r="BI164" s="1">
        <v>37</v>
      </c>
      <c r="BJ164" s="1">
        <v>5</v>
      </c>
      <c r="BK164" s="1">
        <v>36</v>
      </c>
    </row>
    <row r="165" spans="1:63" x14ac:dyDescent="0.25">
      <c r="A165" s="22" t="str">
        <f t="shared" si="2"/>
        <v>2011UOGENERAL SOCIAL SCIENCE (Bend)</v>
      </c>
      <c r="B165" s="1" t="s">
        <v>137</v>
      </c>
      <c r="C165" s="1" t="s">
        <v>59</v>
      </c>
      <c r="D165" s="1" t="s">
        <v>138</v>
      </c>
      <c r="E165">
        <v>2011</v>
      </c>
      <c r="F165" s="1">
        <v>2</v>
      </c>
      <c r="G165" s="1">
        <v>31</v>
      </c>
      <c r="H165" s="1">
        <v>3.4761904761904763</v>
      </c>
      <c r="I165" s="1">
        <v>21</v>
      </c>
      <c r="J165" s="1">
        <v>4.55</v>
      </c>
      <c r="K165" s="1">
        <v>20</v>
      </c>
      <c r="L165" s="1">
        <v>3.5714285714285716</v>
      </c>
      <c r="M165" s="1">
        <v>21</v>
      </c>
      <c r="N165" s="1">
        <v>4.7</v>
      </c>
      <c r="O165" s="1">
        <v>20</v>
      </c>
      <c r="P165" s="1">
        <v>3.4761904761904763</v>
      </c>
      <c r="Q165" s="1">
        <v>21</v>
      </c>
      <c r="R165" s="1">
        <v>4.55</v>
      </c>
      <c r="S165" s="1">
        <v>20</v>
      </c>
      <c r="T165" s="1">
        <v>1.9</v>
      </c>
      <c r="U165" s="1">
        <v>20</v>
      </c>
      <c r="V165" s="1">
        <v>2.2222222222222223</v>
      </c>
      <c r="W165" s="1">
        <v>18</v>
      </c>
      <c r="X165" s="1">
        <v>3.2380952380952381</v>
      </c>
      <c r="Y165" s="1">
        <v>21</v>
      </c>
      <c r="Z165" s="1">
        <v>4.8</v>
      </c>
      <c r="AA165" s="1">
        <v>20</v>
      </c>
      <c r="AB165" s="1">
        <v>2.3333333333333335</v>
      </c>
      <c r="AC165" s="1">
        <v>21</v>
      </c>
      <c r="AD165" s="1">
        <v>3.35</v>
      </c>
      <c r="AE165" s="1">
        <v>20</v>
      </c>
      <c r="AF165" s="1">
        <v>4.9047619047619051</v>
      </c>
      <c r="AG165" s="1">
        <v>21</v>
      </c>
      <c r="AH165" s="1">
        <v>5.35</v>
      </c>
      <c r="AI165" s="1">
        <v>20</v>
      </c>
      <c r="AJ165" s="1">
        <v>3.4761904761904763</v>
      </c>
      <c r="AK165" s="1">
        <v>21</v>
      </c>
      <c r="AL165" s="1">
        <v>4.8</v>
      </c>
      <c r="AM165" s="1">
        <v>20</v>
      </c>
      <c r="AN165" s="1">
        <v>3.9523809523809526</v>
      </c>
      <c r="AO165" s="1">
        <v>21</v>
      </c>
      <c r="AP165" s="1">
        <v>4.6500000000000004</v>
      </c>
      <c r="AQ165" s="1">
        <v>20</v>
      </c>
      <c r="AR165" s="1">
        <v>4.3809523809523814</v>
      </c>
      <c r="AS165" s="1">
        <v>21</v>
      </c>
      <c r="AT165" s="1">
        <v>5.05</v>
      </c>
      <c r="AU165" s="1">
        <v>20</v>
      </c>
      <c r="AV165" s="1">
        <v>3.4761904761904763</v>
      </c>
      <c r="AW165" s="1">
        <v>21</v>
      </c>
      <c r="AX165" s="1">
        <v>4.5</v>
      </c>
      <c r="AY165" s="1">
        <v>20</v>
      </c>
      <c r="AZ165" s="1">
        <v>3.5238095238095237</v>
      </c>
      <c r="BA165" s="1">
        <v>21</v>
      </c>
      <c r="BB165" s="1">
        <v>4.75</v>
      </c>
      <c r="BC165" s="1">
        <v>20</v>
      </c>
      <c r="BD165" s="1">
        <v>3.5238095238095237</v>
      </c>
      <c r="BE165" s="1">
        <v>21</v>
      </c>
      <c r="BF165" s="1">
        <v>4.55</v>
      </c>
      <c r="BG165" s="1">
        <v>20</v>
      </c>
      <c r="BH165" s="1">
        <v>3.9047619047619047</v>
      </c>
      <c r="BI165" s="1">
        <v>21</v>
      </c>
      <c r="BJ165" s="1">
        <v>4.55</v>
      </c>
      <c r="BK165" s="1">
        <v>20</v>
      </c>
    </row>
    <row r="166" spans="1:63" x14ac:dyDescent="0.25">
      <c r="A166" s="22" t="str">
        <f t="shared" si="2"/>
        <v>2011UOANTHROPOLOGY</v>
      </c>
      <c r="B166" s="1" t="s">
        <v>139</v>
      </c>
      <c r="C166" s="1" t="s">
        <v>59</v>
      </c>
      <c r="D166" s="1" t="s">
        <v>140</v>
      </c>
      <c r="E166">
        <v>2011</v>
      </c>
      <c r="F166" s="1">
        <v>2</v>
      </c>
      <c r="G166" s="1">
        <v>90</v>
      </c>
      <c r="H166" s="1">
        <v>4.112676056338028</v>
      </c>
      <c r="I166" s="1">
        <v>71</v>
      </c>
      <c r="J166" s="1">
        <v>4.8285714285714283</v>
      </c>
      <c r="K166" s="1">
        <v>70</v>
      </c>
      <c r="L166" s="1">
        <v>4.098591549295775</v>
      </c>
      <c r="M166" s="1">
        <v>71</v>
      </c>
      <c r="N166" s="1">
        <v>4.6714285714285717</v>
      </c>
      <c r="O166" s="1">
        <v>70</v>
      </c>
      <c r="P166" s="1">
        <v>3.9859154929577465</v>
      </c>
      <c r="Q166" s="1">
        <v>71</v>
      </c>
      <c r="R166" s="1">
        <v>4.871428571428571</v>
      </c>
      <c r="S166" s="1">
        <v>70</v>
      </c>
      <c r="T166" s="1">
        <v>3.1267605633802815</v>
      </c>
      <c r="U166" s="1">
        <v>71</v>
      </c>
      <c r="V166" s="1">
        <v>3.4637681159420288</v>
      </c>
      <c r="W166" s="1">
        <v>69</v>
      </c>
      <c r="X166" s="1">
        <v>3.2253521126760565</v>
      </c>
      <c r="Y166" s="1">
        <v>71</v>
      </c>
      <c r="Z166" s="1">
        <v>4.9142857142857146</v>
      </c>
      <c r="AA166" s="1">
        <v>70</v>
      </c>
      <c r="AB166" s="1">
        <v>3.0857142857142859</v>
      </c>
      <c r="AC166" s="1">
        <v>70</v>
      </c>
      <c r="AD166" s="1">
        <v>3.2608695652173911</v>
      </c>
      <c r="AE166" s="1">
        <v>69</v>
      </c>
      <c r="AF166" s="1">
        <v>4.9142857142857146</v>
      </c>
      <c r="AG166" s="1">
        <v>70</v>
      </c>
      <c r="AH166" s="1">
        <v>5.2028985507246377</v>
      </c>
      <c r="AI166" s="1">
        <v>69</v>
      </c>
      <c r="AJ166" s="1">
        <v>3.7183098591549295</v>
      </c>
      <c r="AK166" s="1">
        <v>71</v>
      </c>
      <c r="AL166" s="1">
        <v>4.9142857142857146</v>
      </c>
      <c r="AM166" s="1">
        <v>70</v>
      </c>
      <c r="AN166" s="1">
        <v>3.9285714285714284</v>
      </c>
      <c r="AO166" s="1">
        <v>70</v>
      </c>
      <c r="AP166" s="1">
        <v>4.4142857142857146</v>
      </c>
      <c r="AQ166" s="1">
        <v>70</v>
      </c>
      <c r="AR166" s="1">
        <v>4.3285714285714283</v>
      </c>
      <c r="AS166" s="1">
        <v>70</v>
      </c>
      <c r="AT166" s="1">
        <v>4.9420289855072461</v>
      </c>
      <c r="AU166" s="1">
        <v>69</v>
      </c>
      <c r="AV166" s="1">
        <v>3.4714285714285715</v>
      </c>
      <c r="AW166" s="1">
        <v>70</v>
      </c>
      <c r="AX166" s="1">
        <v>4.3478260869565215</v>
      </c>
      <c r="AY166" s="1">
        <v>69</v>
      </c>
      <c r="AZ166" s="1">
        <v>3.5147058823529411</v>
      </c>
      <c r="BA166" s="1">
        <v>68</v>
      </c>
      <c r="BB166" s="1">
        <v>4.3731343283582094</v>
      </c>
      <c r="BC166" s="1">
        <v>67</v>
      </c>
      <c r="BD166" s="1">
        <v>3.8285714285714287</v>
      </c>
      <c r="BE166" s="1">
        <v>70</v>
      </c>
      <c r="BF166" s="1">
        <v>4.4347826086956523</v>
      </c>
      <c r="BG166" s="1">
        <v>69</v>
      </c>
      <c r="BH166" s="1">
        <v>4.1857142857142859</v>
      </c>
      <c r="BI166" s="1">
        <v>70</v>
      </c>
      <c r="BJ166" s="1">
        <v>4.7681159420289854</v>
      </c>
      <c r="BK166" s="1">
        <v>69</v>
      </c>
    </row>
    <row r="167" spans="1:63" x14ac:dyDescent="0.25">
      <c r="A167" s="22" t="str">
        <f t="shared" si="2"/>
        <v>2011UOECONOMICS</v>
      </c>
      <c r="B167" s="1" t="s">
        <v>141</v>
      </c>
      <c r="C167" s="1" t="s">
        <v>59</v>
      </c>
      <c r="D167" s="1" t="s">
        <v>142</v>
      </c>
      <c r="E167">
        <v>2011</v>
      </c>
      <c r="F167" s="1">
        <v>2</v>
      </c>
      <c r="G167" s="1">
        <v>184</v>
      </c>
      <c r="H167" s="1">
        <v>4.0782608695652174</v>
      </c>
      <c r="I167" s="1">
        <v>115</v>
      </c>
      <c r="J167" s="1">
        <v>4.7407407407407405</v>
      </c>
      <c r="K167" s="1">
        <v>108</v>
      </c>
      <c r="L167" s="1">
        <v>3.8596491228070176</v>
      </c>
      <c r="M167" s="1">
        <v>114</v>
      </c>
      <c r="N167" s="1">
        <v>4.5045871559633026</v>
      </c>
      <c r="O167" s="1">
        <v>109</v>
      </c>
      <c r="P167" s="1">
        <v>3.9304347826086956</v>
      </c>
      <c r="Q167" s="1">
        <v>115</v>
      </c>
      <c r="R167" s="1">
        <v>4.6146788990825689</v>
      </c>
      <c r="S167" s="1">
        <v>109</v>
      </c>
      <c r="T167" s="1">
        <v>3.1565217391304348</v>
      </c>
      <c r="U167" s="1">
        <v>115</v>
      </c>
      <c r="V167" s="1">
        <v>3.3055555555555554</v>
      </c>
      <c r="W167" s="1">
        <v>108</v>
      </c>
      <c r="X167" s="1">
        <v>3.3421052631578947</v>
      </c>
      <c r="Y167" s="1">
        <v>114</v>
      </c>
      <c r="Z167" s="1">
        <v>4.6728971962616823</v>
      </c>
      <c r="AA167" s="1">
        <v>107</v>
      </c>
      <c r="AB167" s="1">
        <v>3.7280701754385963</v>
      </c>
      <c r="AC167" s="1">
        <v>114</v>
      </c>
      <c r="AD167" s="1">
        <v>4.4403669724770642</v>
      </c>
      <c r="AE167" s="1">
        <v>109</v>
      </c>
      <c r="AF167" s="1">
        <v>4.5304347826086957</v>
      </c>
      <c r="AG167" s="1">
        <v>115</v>
      </c>
      <c r="AH167" s="1">
        <v>4.8348623853211006</v>
      </c>
      <c r="AI167" s="1">
        <v>109</v>
      </c>
      <c r="AJ167" s="1">
        <v>3.7130434782608694</v>
      </c>
      <c r="AK167" s="1">
        <v>115</v>
      </c>
      <c r="AL167" s="1">
        <v>4.761467889908257</v>
      </c>
      <c r="AM167" s="1">
        <v>109</v>
      </c>
      <c r="AN167" s="1">
        <v>4.1754385964912277</v>
      </c>
      <c r="AO167" s="1">
        <v>114</v>
      </c>
      <c r="AP167" s="1">
        <v>4.5370370370370372</v>
      </c>
      <c r="AQ167" s="1">
        <v>108</v>
      </c>
      <c r="AR167" s="1">
        <v>4.5739130434782611</v>
      </c>
      <c r="AS167" s="1">
        <v>115</v>
      </c>
      <c r="AT167" s="1">
        <v>4.8715596330275233</v>
      </c>
      <c r="AU167" s="1">
        <v>109</v>
      </c>
      <c r="AV167" s="1">
        <v>3.5130434782608697</v>
      </c>
      <c r="AW167" s="1">
        <v>115</v>
      </c>
      <c r="AX167" s="1">
        <v>3.9724770642201834</v>
      </c>
      <c r="AY167" s="1">
        <v>109</v>
      </c>
      <c r="AZ167" s="1">
        <v>3.7043478260869565</v>
      </c>
      <c r="BA167" s="1">
        <v>115</v>
      </c>
      <c r="BB167" s="1">
        <v>4.2201834862385317</v>
      </c>
      <c r="BC167" s="1">
        <v>109</v>
      </c>
      <c r="BD167" s="1">
        <v>3.7739130434782608</v>
      </c>
      <c r="BE167" s="1">
        <v>115</v>
      </c>
      <c r="BF167" s="1">
        <v>4.333333333333333</v>
      </c>
      <c r="BG167" s="1">
        <v>108</v>
      </c>
      <c r="BH167" s="1">
        <v>3.991304347826087</v>
      </c>
      <c r="BI167" s="1">
        <v>115</v>
      </c>
      <c r="BJ167" s="1">
        <v>4.666666666666667</v>
      </c>
      <c r="BK167" s="1">
        <v>108</v>
      </c>
    </row>
    <row r="168" spans="1:63" x14ac:dyDescent="0.25">
      <c r="A168" s="22" t="str">
        <f t="shared" si="2"/>
        <v>2011UOGEOGRAPHY</v>
      </c>
      <c r="B168" s="1" t="s">
        <v>143</v>
      </c>
      <c r="C168" s="1" t="s">
        <v>59</v>
      </c>
      <c r="D168" s="1" t="s">
        <v>144</v>
      </c>
      <c r="E168">
        <v>2011</v>
      </c>
      <c r="F168" s="1">
        <v>2</v>
      </c>
      <c r="G168" s="1">
        <v>35</v>
      </c>
      <c r="H168" s="1">
        <v>4.2222222222222223</v>
      </c>
      <c r="I168" s="1">
        <v>27</v>
      </c>
      <c r="J168" s="1">
        <v>4.75</v>
      </c>
      <c r="K168" s="1">
        <v>24</v>
      </c>
      <c r="L168" s="1">
        <v>4.2592592592592595</v>
      </c>
      <c r="M168" s="1">
        <v>27</v>
      </c>
      <c r="N168" s="1">
        <v>4.884615384615385</v>
      </c>
      <c r="O168" s="1">
        <v>26</v>
      </c>
      <c r="P168" s="1">
        <v>4</v>
      </c>
      <c r="Q168" s="1">
        <v>27</v>
      </c>
      <c r="R168" s="1">
        <v>4.8076923076923075</v>
      </c>
      <c r="S168" s="1">
        <v>26</v>
      </c>
      <c r="T168" s="1">
        <v>2.6666666666666665</v>
      </c>
      <c r="U168" s="1">
        <v>27</v>
      </c>
      <c r="V168" s="1">
        <v>3.1923076923076925</v>
      </c>
      <c r="W168" s="1">
        <v>26</v>
      </c>
      <c r="X168" s="1">
        <v>3.1851851851851851</v>
      </c>
      <c r="Y168" s="1">
        <v>27</v>
      </c>
      <c r="Z168" s="1">
        <v>4.7307692307692308</v>
      </c>
      <c r="AA168" s="1">
        <v>26</v>
      </c>
      <c r="AB168" s="1">
        <v>3.074074074074074</v>
      </c>
      <c r="AC168" s="1">
        <v>27</v>
      </c>
      <c r="AD168" s="1">
        <v>3.3846153846153846</v>
      </c>
      <c r="AE168" s="1">
        <v>26</v>
      </c>
      <c r="AF168" s="1">
        <v>5.0384615384615383</v>
      </c>
      <c r="AG168" s="1">
        <v>26</v>
      </c>
      <c r="AH168" s="1">
        <v>5.166666666666667</v>
      </c>
      <c r="AI168" s="1">
        <v>24</v>
      </c>
      <c r="AJ168" s="1">
        <v>3.9615384615384617</v>
      </c>
      <c r="AK168" s="1">
        <v>26</v>
      </c>
      <c r="AL168" s="1">
        <v>5.115384615384615</v>
      </c>
      <c r="AM168" s="1">
        <v>26</v>
      </c>
      <c r="AN168" s="1">
        <v>3.7692307692307692</v>
      </c>
      <c r="AO168" s="1">
        <v>26</v>
      </c>
      <c r="AP168" s="1">
        <v>4.5384615384615383</v>
      </c>
      <c r="AQ168" s="1">
        <v>26</v>
      </c>
      <c r="AR168" s="1">
        <v>4.3461538461538458</v>
      </c>
      <c r="AS168" s="1">
        <v>26</v>
      </c>
      <c r="AT168" s="1">
        <v>4.8461538461538458</v>
      </c>
      <c r="AU168" s="1">
        <v>26</v>
      </c>
      <c r="AV168" s="1">
        <v>3.3846153846153846</v>
      </c>
      <c r="AW168" s="1">
        <v>26</v>
      </c>
      <c r="AX168" s="1">
        <v>4.5384615384615383</v>
      </c>
      <c r="AY168" s="1">
        <v>26</v>
      </c>
      <c r="AZ168" s="1">
        <v>3.9230769230769229</v>
      </c>
      <c r="BA168" s="1">
        <v>26</v>
      </c>
      <c r="BB168" s="1">
        <v>4.5769230769230766</v>
      </c>
      <c r="BC168" s="1">
        <v>26</v>
      </c>
      <c r="BD168" s="1">
        <v>4.115384615384615</v>
      </c>
      <c r="BE168" s="1">
        <v>26</v>
      </c>
      <c r="BF168" s="1">
        <v>4.8461538461538458</v>
      </c>
      <c r="BG168" s="1">
        <v>26</v>
      </c>
      <c r="BH168" s="1">
        <v>4.3076923076923075</v>
      </c>
      <c r="BI168" s="1">
        <v>26</v>
      </c>
      <c r="BJ168" s="1">
        <v>4.5769230769230766</v>
      </c>
      <c r="BK168" s="1">
        <v>26</v>
      </c>
    </row>
    <row r="169" spans="1:63" x14ac:dyDescent="0.25">
      <c r="A169" s="22" t="str">
        <f t="shared" si="2"/>
        <v>2011UOPOLITICAL SCIENCE</v>
      </c>
      <c r="B169" s="1" t="s">
        <v>145</v>
      </c>
      <c r="C169" s="1" t="s">
        <v>59</v>
      </c>
      <c r="D169" s="1" t="s">
        <v>146</v>
      </c>
      <c r="E169">
        <v>2011</v>
      </c>
      <c r="F169" s="1">
        <v>2</v>
      </c>
      <c r="G169" s="1">
        <v>242</v>
      </c>
      <c r="H169" s="1">
        <v>4.0449438202247192</v>
      </c>
      <c r="I169" s="1">
        <v>178</v>
      </c>
      <c r="J169" s="1">
        <v>4.8693181818181817</v>
      </c>
      <c r="K169" s="1">
        <v>176</v>
      </c>
      <c r="L169" s="1">
        <v>3.9325842696629212</v>
      </c>
      <c r="M169" s="1">
        <v>178</v>
      </c>
      <c r="N169" s="1">
        <v>4.7028571428571428</v>
      </c>
      <c r="O169" s="1">
        <v>175</v>
      </c>
      <c r="P169" s="1">
        <v>4.0449438202247192</v>
      </c>
      <c r="Q169" s="1">
        <v>178</v>
      </c>
      <c r="R169" s="1">
        <v>4.8735632183908049</v>
      </c>
      <c r="S169" s="1">
        <v>174</v>
      </c>
      <c r="T169" s="1">
        <v>3.0449438202247192</v>
      </c>
      <c r="U169" s="1">
        <v>178</v>
      </c>
      <c r="V169" s="1">
        <v>3.4425287356321839</v>
      </c>
      <c r="W169" s="1">
        <v>174</v>
      </c>
      <c r="X169" s="1">
        <v>3.5480225988700567</v>
      </c>
      <c r="Y169" s="1">
        <v>177</v>
      </c>
      <c r="Z169" s="1">
        <v>4.8505747126436782</v>
      </c>
      <c r="AA169" s="1">
        <v>174</v>
      </c>
      <c r="AB169" s="1">
        <v>3.4325842696629212</v>
      </c>
      <c r="AC169" s="1">
        <v>178</v>
      </c>
      <c r="AD169" s="1">
        <v>3.6114285714285712</v>
      </c>
      <c r="AE169" s="1">
        <v>175</v>
      </c>
      <c r="AF169" s="1">
        <v>4.8793103448275863</v>
      </c>
      <c r="AG169" s="1">
        <v>174</v>
      </c>
      <c r="AH169" s="1">
        <v>5.2865497076023393</v>
      </c>
      <c r="AI169" s="1">
        <v>171</v>
      </c>
      <c r="AJ169" s="1">
        <v>3.898876404494382</v>
      </c>
      <c r="AK169" s="1">
        <v>178</v>
      </c>
      <c r="AL169" s="1">
        <v>5.04</v>
      </c>
      <c r="AM169" s="1">
        <v>175</v>
      </c>
      <c r="AN169" s="1">
        <v>4.0786516853932584</v>
      </c>
      <c r="AO169" s="1">
        <v>178</v>
      </c>
      <c r="AP169" s="1">
        <v>4.4482758620689653</v>
      </c>
      <c r="AQ169" s="1">
        <v>174</v>
      </c>
      <c r="AR169" s="1">
        <v>4.5257142857142858</v>
      </c>
      <c r="AS169" s="1">
        <v>175</v>
      </c>
      <c r="AT169" s="1">
        <v>4.9705882352941178</v>
      </c>
      <c r="AU169" s="1">
        <v>170</v>
      </c>
      <c r="AV169" s="1">
        <v>3.6114285714285712</v>
      </c>
      <c r="AW169" s="1">
        <v>175</v>
      </c>
      <c r="AX169" s="1">
        <v>4.4941860465116283</v>
      </c>
      <c r="AY169" s="1">
        <v>172</v>
      </c>
      <c r="AZ169" s="1">
        <v>3.7241379310344827</v>
      </c>
      <c r="BA169" s="1">
        <v>174</v>
      </c>
      <c r="BB169" s="1">
        <v>4.4941176470588236</v>
      </c>
      <c r="BC169" s="1">
        <v>170</v>
      </c>
      <c r="BD169" s="1">
        <v>3.9885714285714284</v>
      </c>
      <c r="BE169" s="1">
        <v>175</v>
      </c>
      <c r="BF169" s="1">
        <v>4.5988372093023253</v>
      </c>
      <c r="BG169" s="1">
        <v>172</v>
      </c>
      <c r="BH169" s="1">
        <v>4.274285714285714</v>
      </c>
      <c r="BI169" s="1">
        <v>175</v>
      </c>
      <c r="BJ169" s="1">
        <v>4.7674418604651159</v>
      </c>
      <c r="BK169" s="1">
        <v>172</v>
      </c>
    </row>
    <row r="170" spans="1:63" x14ac:dyDescent="0.25">
      <c r="A170" s="22" t="str">
        <f t="shared" si="2"/>
        <v>2011UOSOCIOLOGY</v>
      </c>
      <c r="B170" s="1" t="s">
        <v>147</v>
      </c>
      <c r="C170" s="1" t="s">
        <v>59</v>
      </c>
      <c r="D170" s="1" t="s">
        <v>148</v>
      </c>
      <c r="E170">
        <v>2011</v>
      </c>
      <c r="F170" s="1">
        <v>2</v>
      </c>
      <c r="G170" s="1">
        <v>197</v>
      </c>
      <c r="H170" s="1">
        <v>3.6241610738255035</v>
      </c>
      <c r="I170" s="1">
        <v>149</v>
      </c>
      <c r="J170" s="1">
        <v>4.7006802721088432</v>
      </c>
      <c r="K170" s="1">
        <v>147</v>
      </c>
      <c r="L170" s="1">
        <v>3.7229729729729728</v>
      </c>
      <c r="M170" s="1">
        <v>148</v>
      </c>
      <c r="N170" s="1">
        <v>4.6870748299319729</v>
      </c>
      <c r="O170" s="1">
        <v>147</v>
      </c>
      <c r="P170" s="1">
        <v>3.7449664429530203</v>
      </c>
      <c r="Q170" s="1">
        <v>149</v>
      </c>
      <c r="R170" s="1">
        <v>4.6068965517241383</v>
      </c>
      <c r="S170" s="1">
        <v>145</v>
      </c>
      <c r="T170" s="1">
        <v>2.6241610738255035</v>
      </c>
      <c r="U170" s="1">
        <v>149</v>
      </c>
      <c r="V170" s="1">
        <v>3.0680272108843538</v>
      </c>
      <c r="W170" s="1">
        <v>147</v>
      </c>
      <c r="X170" s="1">
        <v>3.2229729729729728</v>
      </c>
      <c r="Y170" s="1">
        <v>148</v>
      </c>
      <c r="Z170" s="1">
        <v>4.8461538461538458</v>
      </c>
      <c r="AA170" s="1">
        <v>143</v>
      </c>
      <c r="AB170" s="1">
        <v>3.1824324324324325</v>
      </c>
      <c r="AC170" s="1">
        <v>148</v>
      </c>
      <c r="AD170" s="1">
        <v>3.6758620689655173</v>
      </c>
      <c r="AE170" s="1">
        <v>145</v>
      </c>
      <c r="AF170" s="1">
        <v>4.8533333333333335</v>
      </c>
      <c r="AG170" s="1">
        <v>150</v>
      </c>
      <c r="AH170" s="1">
        <v>5.2</v>
      </c>
      <c r="AI170" s="1">
        <v>145</v>
      </c>
      <c r="AJ170" s="1">
        <v>3.439189189189189</v>
      </c>
      <c r="AK170" s="1">
        <v>148</v>
      </c>
      <c r="AL170" s="1">
        <v>4.6438356164383565</v>
      </c>
      <c r="AM170" s="1">
        <v>146</v>
      </c>
      <c r="AN170" s="1">
        <v>4.1006711409395971</v>
      </c>
      <c r="AO170" s="1">
        <v>149</v>
      </c>
      <c r="AP170" s="1">
        <v>4.5136986301369859</v>
      </c>
      <c r="AQ170" s="1">
        <v>146</v>
      </c>
      <c r="AR170" s="1">
        <v>4.4630872483221475</v>
      </c>
      <c r="AS170" s="1">
        <v>149</v>
      </c>
      <c r="AT170" s="1">
        <v>4.931034482758621</v>
      </c>
      <c r="AU170" s="1">
        <v>145</v>
      </c>
      <c r="AV170" s="1">
        <v>3.2635135135135136</v>
      </c>
      <c r="AW170" s="1">
        <v>148</v>
      </c>
      <c r="AX170" s="1">
        <v>4.296551724137931</v>
      </c>
      <c r="AY170" s="1">
        <v>145</v>
      </c>
      <c r="AZ170" s="1">
        <v>3.4662162162162162</v>
      </c>
      <c r="BA170" s="1">
        <v>148</v>
      </c>
      <c r="BB170" s="1">
        <v>4.3586206896551722</v>
      </c>
      <c r="BC170" s="1">
        <v>145</v>
      </c>
      <c r="BD170" s="1">
        <v>3.8993288590604025</v>
      </c>
      <c r="BE170" s="1">
        <v>149</v>
      </c>
      <c r="BF170" s="1">
        <v>4.4383561643835616</v>
      </c>
      <c r="BG170" s="1">
        <v>146</v>
      </c>
      <c r="BH170" s="1">
        <v>4.2147651006711406</v>
      </c>
      <c r="BI170" s="1">
        <v>149</v>
      </c>
      <c r="BJ170" s="1">
        <v>4.6917808219178081</v>
      </c>
      <c r="BK170" s="1">
        <v>146</v>
      </c>
    </row>
    <row r="171" spans="1:63" x14ac:dyDescent="0.25">
      <c r="A171" s="22" t="str">
        <f t="shared" si="2"/>
        <v>2011UODANCE</v>
      </c>
      <c r="B171" s="1" t="s">
        <v>149</v>
      </c>
      <c r="C171" s="1" t="s">
        <v>59</v>
      </c>
      <c r="D171" s="1" t="s">
        <v>150</v>
      </c>
      <c r="E171">
        <v>2011</v>
      </c>
      <c r="F171" s="1">
        <v>2</v>
      </c>
      <c r="G171" s="1">
        <v>20</v>
      </c>
      <c r="H171" s="1">
        <v>4.25</v>
      </c>
      <c r="I171" s="1">
        <v>16</v>
      </c>
      <c r="J171" s="1">
        <v>5.1333333333333337</v>
      </c>
      <c r="K171" s="1">
        <v>15</v>
      </c>
      <c r="L171" s="1">
        <v>4.125</v>
      </c>
      <c r="M171" s="1">
        <v>16</v>
      </c>
      <c r="N171" s="1">
        <v>4.8666666666666663</v>
      </c>
      <c r="O171" s="1">
        <v>15</v>
      </c>
      <c r="P171" s="1">
        <v>4.2666666666666666</v>
      </c>
      <c r="Q171" s="1">
        <v>15</v>
      </c>
      <c r="R171" s="1">
        <v>5</v>
      </c>
      <c r="S171" s="1">
        <v>14</v>
      </c>
      <c r="T171" s="1">
        <v>3.375</v>
      </c>
      <c r="U171" s="1">
        <v>16</v>
      </c>
      <c r="V171" s="1">
        <v>3.9333333333333331</v>
      </c>
      <c r="W171" s="1">
        <v>15</v>
      </c>
      <c r="X171" s="1">
        <v>3.625</v>
      </c>
      <c r="Y171" s="1">
        <v>16</v>
      </c>
      <c r="Z171" s="1">
        <v>4.7333333333333334</v>
      </c>
      <c r="AA171" s="1">
        <v>15</v>
      </c>
      <c r="AB171" s="1">
        <v>3.6875</v>
      </c>
      <c r="AC171" s="1">
        <v>16</v>
      </c>
      <c r="AD171" s="1">
        <v>3.6</v>
      </c>
      <c r="AE171" s="1">
        <v>15</v>
      </c>
      <c r="AF171" s="1">
        <v>5</v>
      </c>
      <c r="AG171" s="1">
        <v>16</v>
      </c>
      <c r="AH171" s="1">
        <v>5.333333333333333</v>
      </c>
      <c r="AI171" s="1">
        <v>15</v>
      </c>
      <c r="AJ171" s="1">
        <v>3.875</v>
      </c>
      <c r="AK171" s="1">
        <v>16</v>
      </c>
      <c r="AL171" s="1">
        <v>4.5999999999999996</v>
      </c>
      <c r="AM171" s="1">
        <v>15</v>
      </c>
      <c r="AN171" s="1">
        <v>3.625</v>
      </c>
      <c r="AO171" s="1">
        <v>16</v>
      </c>
      <c r="AP171" s="1">
        <v>4.4000000000000004</v>
      </c>
      <c r="AQ171" s="1">
        <v>15</v>
      </c>
      <c r="AR171" s="1">
        <v>3.9375</v>
      </c>
      <c r="AS171" s="1">
        <v>16</v>
      </c>
      <c r="AT171" s="1">
        <v>4.666666666666667</v>
      </c>
      <c r="AU171" s="1">
        <v>15</v>
      </c>
      <c r="AV171" s="1">
        <v>3.5</v>
      </c>
      <c r="AW171" s="1">
        <v>16</v>
      </c>
      <c r="AX171" s="1">
        <v>4.5999999999999996</v>
      </c>
      <c r="AY171" s="1">
        <v>15</v>
      </c>
      <c r="AZ171" s="1">
        <v>3.625</v>
      </c>
      <c r="BA171" s="1">
        <v>16</v>
      </c>
      <c r="BB171" s="1">
        <v>4.4666666666666668</v>
      </c>
      <c r="BC171" s="1">
        <v>15</v>
      </c>
      <c r="BD171" s="1">
        <v>3.9375</v>
      </c>
      <c r="BE171" s="1">
        <v>16</v>
      </c>
      <c r="BF171" s="1">
        <v>4.666666666666667</v>
      </c>
      <c r="BG171" s="1">
        <v>15</v>
      </c>
      <c r="BH171" s="1">
        <v>4.0625</v>
      </c>
      <c r="BI171" s="1">
        <v>16</v>
      </c>
      <c r="BJ171" s="1">
        <v>5</v>
      </c>
      <c r="BK171" s="1">
        <v>15</v>
      </c>
    </row>
    <row r="172" spans="1:63" x14ac:dyDescent="0.25">
      <c r="A172" s="22" t="str">
        <f t="shared" si="2"/>
        <v>2011UOPRODUCT DESIGN</v>
      </c>
      <c r="B172" s="1" t="s">
        <v>151</v>
      </c>
      <c r="C172" s="1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3.9230769230769229</v>
      </c>
      <c r="I172" s="1">
        <v>26</v>
      </c>
      <c r="J172" s="1">
        <v>4.884615384615385</v>
      </c>
      <c r="K172" s="1">
        <v>26</v>
      </c>
      <c r="L172" s="1">
        <v>3.76</v>
      </c>
      <c r="M172" s="1">
        <v>25</v>
      </c>
      <c r="N172" s="1">
        <v>4.3461538461538458</v>
      </c>
      <c r="O172" s="1">
        <v>26</v>
      </c>
      <c r="P172" s="1">
        <v>3.8846153846153846</v>
      </c>
      <c r="Q172" s="1">
        <v>26</v>
      </c>
      <c r="R172" s="1">
        <v>4.5384615384615383</v>
      </c>
      <c r="S172" s="1">
        <v>26</v>
      </c>
      <c r="T172" s="1">
        <v>2.6923076923076925</v>
      </c>
      <c r="U172" s="1">
        <v>26</v>
      </c>
      <c r="V172" s="1">
        <v>3.1923076923076925</v>
      </c>
      <c r="W172" s="1">
        <v>26</v>
      </c>
      <c r="X172" s="1">
        <v>3.6153846153846154</v>
      </c>
      <c r="Y172" s="1">
        <v>26</v>
      </c>
      <c r="Z172" s="1">
        <v>5</v>
      </c>
      <c r="AA172" s="1">
        <v>26</v>
      </c>
      <c r="AB172" s="1">
        <v>3.6153846153846154</v>
      </c>
      <c r="AC172" s="1">
        <v>26</v>
      </c>
      <c r="AD172" s="1">
        <v>3.9230769230769229</v>
      </c>
      <c r="AE172" s="1">
        <v>26</v>
      </c>
      <c r="AF172" s="1">
        <v>4.8076923076923075</v>
      </c>
      <c r="AG172" s="1">
        <v>26</v>
      </c>
      <c r="AH172" s="1">
        <v>5.115384615384615</v>
      </c>
      <c r="AI172" s="1">
        <v>26</v>
      </c>
      <c r="AJ172" s="1">
        <v>3.6153846153846154</v>
      </c>
      <c r="AK172" s="1">
        <v>26</v>
      </c>
      <c r="AL172" s="1">
        <v>4.5</v>
      </c>
      <c r="AM172" s="1">
        <v>26</v>
      </c>
      <c r="AN172" s="1">
        <v>3.9230769230769229</v>
      </c>
      <c r="AO172" s="1">
        <v>26</v>
      </c>
      <c r="AP172" s="1">
        <v>5.115384615384615</v>
      </c>
      <c r="AQ172" s="1">
        <v>26</v>
      </c>
      <c r="AR172" s="1">
        <v>4.5769230769230766</v>
      </c>
      <c r="AS172" s="1">
        <v>26</v>
      </c>
      <c r="AT172" s="1">
        <v>5.1923076923076925</v>
      </c>
      <c r="AU172" s="1">
        <v>26</v>
      </c>
      <c r="AV172" s="1">
        <v>3.3076923076923075</v>
      </c>
      <c r="AW172" s="1">
        <v>26</v>
      </c>
      <c r="AX172" s="1">
        <v>3.7692307692307692</v>
      </c>
      <c r="AY172" s="1">
        <v>26</v>
      </c>
      <c r="AZ172" s="1">
        <v>3.5384615384615383</v>
      </c>
      <c r="BA172" s="1">
        <v>26</v>
      </c>
      <c r="BB172" s="1">
        <v>4.4615384615384617</v>
      </c>
      <c r="BC172" s="1">
        <v>26</v>
      </c>
      <c r="BD172" s="1">
        <v>4</v>
      </c>
      <c r="BE172" s="1">
        <v>26</v>
      </c>
      <c r="BF172" s="1">
        <v>4.8076923076923075</v>
      </c>
      <c r="BG172" s="1">
        <v>26</v>
      </c>
      <c r="BH172" s="1">
        <v>4.3461538461538458</v>
      </c>
      <c r="BI172" s="1">
        <v>26</v>
      </c>
      <c r="BJ172" s="1">
        <v>4.9615384615384617</v>
      </c>
      <c r="BK172" s="1">
        <v>26</v>
      </c>
    </row>
    <row r="173" spans="1:63" x14ac:dyDescent="0.25">
      <c r="A173" s="22" t="str">
        <f t="shared" si="2"/>
        <v>2011UOTHEATRE ARTS</v>
      </c>
      <c r="B173" s="1" t="s">
        <v>153</v>
      </c>
      <c r="C173" s="1" t="s">
        <v>59</v>
      </c>
      <c r="D173" s="1" t="s">
        <v>154</v>
      </c>
      <c r="E173">
        <v>2011</v>
      </c>
      <c r="F173" s="1">
        <v>2</v>
      </c>
      <c r="G173" s="1">
        <v>40</v>
      </c>
      <c r="H173" s="1">
        <v>4.0625</v>
      </c>
      <c r="I173" s="1">
        <v>32</v>
      </c>
      <c r="J173" s="1">
        <v>4.90625</v>
      </c>
      <c r="K173" s="1">
        <v>32</v>
      </c>
      <c r="L173" s="1">
        <v>3.84375</v>
      </c>
      <c r="M173" s="1">
        <v>32</v>
      </c>
      <c r="N173" s="1">
        <v>4.78125</v>
      </c>
      <c r="O173" s="1">
        <v>32</v>
      </c>
      <c r="P173" s="1">
        <v>3.96875</v>
      </c>
      <c r="Q173" s="1">
        <v>32</v>
      </c>
      <c r="R173" s="1">
        <v>4.8125</v>
      </c>
      <c r="S173" s="1">
        <v>32</v>
      </c>
      <c r="T173" s="1">
        <v>2.96875</v>
      </c>
      <c r="U173" s="1">
        <v>32</v>
      </c>
      <c r="V173" s="1">
        <v>3.65625</v>
      </c>
      <c r="W173" s="1">
        <v>32</v>
      </c>
      <c r="X173" s="1">
        <v>3.84375</v>
      </c>
      <c r="Y173" s="1">
        <v>32</v>
      </c>
      <c r="Z173" s="1">
        <v>5.03125</v>
      </c>
      <c r="AA173" s="1">
        <v>32</v>
      </c>
      <c r="AB173" s="1">
        <v>3.125</v>
      </c>
      <c r="AC173" s="1">
        <v>32</v>
      </c>
      <c r="AD173" s="1">
        <v>3.15625</v>
      </c>
      <c r="AE173" s="1">
        <v>32</v>
      </c>
      <c r="AF173" s="1">
        <v>5</v>
      </c>
      <c r="AG173" s="1">
        <v>31</v>
      </c>
      <c r="AH173" s="1">
        <v>5.4375</v>
      </c>
      <c r="AI173" s="1">
        <v>32</v>
      </c>
      <c r="AJ173" s="1">
        <v>3.78125</v>
      </c>
      <c r="AK173" s="1">
        <v>32</v>
      </c>
      <c r="AL173" s="1">
        <v>4.59375</v>
      </c>
      <c r="AM173" s="1">
        <v>32</v>
      </c>
      <c r="AN173" s="1">
        <v>4.125</v>
      </c>
      <c r="AO173" s="1">
        <v>32</v>
      </c>
      <c r="AP173" s="1">
        <v>4.4375</v>
      </c>
      <c r="AQ173" s="1">
        <v>32</v>
      </c>
      <c r="AR173" s="1">
        <v>4.34375</v>
      </c>
      <c r="AS173" s="1">
        <v>32</v>
      </c>
      <c r="AT173" s="1">
        <v>4.84375</v>
      </c>
      <c r="AU173" s="1">
        <v>32</v>
      </c>
      <c r="AV173" s="1">
        <v>3.3870967741935485</v>
      </c>
      <c r="AW173" s="1">
        <v>31</v>
      </c>
      <c r="AX173" s="1">
        <v>4.4838709677419351</v>
      </c>
      <c r="AY173" s="1">
        <v>31</v>
      </c>
      <c r="AZ173" s="1">
        <v>3.8125</v>
      </c>
      <c r="BA173" s="1">
        <v>32</v>
      </c>
      <c r="BB173" s="1">
        <v>4.5483870967741939</v>
      </c>
      <c r="BC173" s="1">
        <v>31</v>
      </c>
      <c r="BD173" s="1">
        <v>4.096774193548387</v>
      </c>
      <c r="BE173" s="1">
        <v>31</v>
      </c>
      <c r="BF173" s="1">
        <v>4.774193548387097</v>
      </c>
      <c r="BG173" s="1">
        <v>31</v>
      </c>
      <c r="BH173" s="1">
        <v>4.28125</v>
      </c>
      <c r="BI173" s="1">
        <v>32</v>
      </c>
      <c r="BJ173" s="1">
        <v>4.90625</v>
      </c>
      <c r="BK173" s="1">
        <v>32</v>
      </c>
    </row>
    <row r="174" spans="1:63" x14ac:dyDescent="0.25">
      <c r="A174" s="22" t="str">
        <f t="shared" si="2"/>
        <v>2011UOCINEMA STUDIES</v>
      </c>
      <c r="B174" s="1" t="s">
        <v>155</v>
      </c>
      <c r="C174" s="1" t="s">
        <v>59</v>
      </c>
      <c r="D174" s="1" t="s">
        <v>156</v>
      </c>
      <c r="E174">
        <v>2011</v>
      </c>
      <c r="F174" s="1">
        <v>2</v>
      </c>
      <c r="G174" s="1">
        <v>43</v>
      </c>
      <c r="H174" s="1">
        <v>3.896551724137931</v>
      </c>
      <c r="I174" s="1">
        <v>29</v>
      </c>
      <c r="J174" s="1">
        <v>4.5517241379310347</v>
      </c>
      <c r="K174" s="1">
        <v>29</v>
      </c>
      <c r="L174" s="1">
        <v>4.1034482758620694</v>
      </c>
      <c r="M174" s="1">
        <v>29</v>
      </c>
      <c r="N174" s="1">
        <v>4.5517241379310347</v>
      </c>
      <c r="O174" s="1">
        <v>29</v>
      </c>
      <c r="P174" s="1">
        <v>3.8275862068965516</v>
      </c>
      <c r="Q174" s="1">
        <v>29</v>
      </c>
      <c r="R174" s="1">
        <v>4.4827586206896548</v>
      </c>
      <c r="S174" s="1">
        <v>29</v>
      </c>
      <c r="T174" s="1">
        <v>2.8275862068965516</v>
      </c>
      <c r="U174" s="1">
        <v>29</v>
      </c>
      <c r="V174" s="1">
        <v>3.6206896551724137</v>
      </c>
      <c r="W174" s="1">
        <v>29</v>
      </c>
      <c r="X174" s="1">
        <v>3.6206896551724137</v>
      </c>
      <c r="Y174" s="1">
        <v>29</v>
      </c>
      <c r="Z174" s="1">
        <v>4.8214285714285712</v>
      </c>
      <c r="AA174" s="1">
        <v>28</v>
      </c>
      <c r="AB174" s="1">
        <v>2.896551724137931</v>
      </c>
      <c r="AC174" s="1">
        <v>29</v>
      </c>
      <c r="AD174" s="1">
        <v>2.7407407407407409</v>
      </c>
      <c r="AE174" s="1">
        <v>27</v>
      </c>
      <c r="AF174" s="1">
        <v>5.0344827586206895</v>
      </c>
      <c r="AG174" s="1">
        <v>29</v>
      </c>
      <c r="AH174" s="1">
        <v>5.2068965517241379</v>
      </c>
      <c r="AI174" s="1">
        <v>29</v>
      </c>
      <c r="AJ174" s="1">
        <v>3.5172413793103448</v>
      </c>
      <c r="AK174" s="1">
        <v>29</v>
      </c>
      <c r="AL174" s="1">
        <v>4.3103448275862073</v>
      </c>
      <c r="AM174" s="1">
        <v>29</v>
      </c>
      <c r="AN174" s="1">
        <v>4.1034482758620694</v>
      </c>
      <c r="AO174" s="1">
        <v>29</v>
      </c>
      <c r="AP174" s="1">
        <v>4.4482758620689653</v>
      </c>
      <c r="AQ174" s="1">
        <v>29</v>
      </c>
      <c r="AR174" s="1">
        <v>4.4482758620689653</v>
      </c>
      <c r="AS174" s="1">
        <v>29</v>
      </c>
      <c r="AT174" s="1">
        <v>4.8620689655172411</v>
      </c>
      <c r="AU174" s="1">
        <v>29</v>
      </c>
      <c r="AV174" s="1">
        <v>3.5172413793103448</v>
      </c>
      <c r="AW174" s="1">
        <v>29</v>
      </c>
      <c r="AX174" s="1">
        <v>4.068965517241379</v>
      </c>
      <c r="AY174" s="1">
        <v>29</v>
      </c>
      <c r="AZ174" s="1">
        <v>3.7857142857142856</v>
      </c>
      <c r="BA174" s="1">
        <v>28</v>
      </c>
      <c r="BB174" s="1">
        <v>4.25</v>
      </c>
      <c r="BC174" s="1">
        <v>28</v>
      </c>
      <c r="BD174" s="1">
        <v>4.2758620689655169</v>
      </c>
      <c r="BE174" s="1">
        <v>29</v>
      </c>
      <c r="BF174" s="1">
        <v>4.5517241379310347</v>
      </c>
      <c r="BG174" s="1">
        <v>29</v>
      </c>
      <c r="BH174" s="1">
        <v>4.2758620689655169</v>
      </c>
      <c r="BI174" s="1">
        <v>29</v>
      </c>
      <c r="BJ174" s="1">
        <v>4.8275862068965516</v>
      </c>
      <c r="BK174" s="1">
        <v>29</v>
      </c>
    </row>
    <row r="175" spans="1:63" x14ac:dyDescent="0.25">
      <c r="A175" s="22" t="str">
        <f t="shared" si="2"/>
        <v>2011UOART</v>
      </c>
      <c r="B175" s="1" t="s">
        <v>157</v>
      </c>
      <c r="C175" s="1" t="s">
        <v>59</v>
      </c>
      <c r="D175" s="1" t="s">
        <v>158</v>
      </c>
      <c r="E175">
        <v>2011</v>
      </c>
      <c r="F175" s="1">
        <v>2</v>
      </c>
      <c r="G175" s="1">
        <v>132</v>
      </c>
      <c r="H175" s="1">
        <v>3.7789473684210528</v>
      </c>
      <c r="I175" s="1">
        <v>95</v>
      </c>
      <c r="J175" s="1">
        <v>4.731182795698925</v>
      </c>
      <c r="K175" s="1">
        <v>93</v>
      </c>
      <c r="L175" s="1">
        <v>3.7263157894736842</v>
      </c>
      <c r="M175" s="1">
        <v>95</v>
      </c>
      <c r="N175" s="1">
        <v>4.4673913043478262</v>
      </c>
      <c r="O175" s="1">
        <v>92</v>
      </c>
      <c r="P175" s="1">
        <v>3.6736842105263157</v>
      </c>
      <c r="Q175" s="1">
        <v>95</v>
      </c>
      <c r="R175" s="1">
        <v>4.5217391304347823</v>
      </c>
      <c r="S175" s="1">
        <v>92</v>
      </c>
      <c r="T175" s="1">
        <v>2.7894736842105261</v>
      </c>
      <c r="U175" s="1">
        <v>95</v>
      </c>
      <c r="V175" s="1">
        <v>3.4408602150537635</v>
      </c>
      <c r="W175" s="1">
        <v>93</v>
      </c>
      <c r="X175" s="1">
        <v>3.3263157894736843</v>
      </c>
      <c r="Y175" s="1">
        <v>95</v>
      </c>
      <c r="Z175" s="1">
        <v>4.752688172043011</v>
      </c>
      <c r="AA175" s="1">
        <v>93</v>
      </c>
      <c r="AB175" s="1">
        <v>3.0315789473684212</v>
      </c>
      <c r="AC175" s="1">
        <v>95</v>
      </c>
      <c r="AD175" s="1">
        <v>3.2688172043010755</v>
      </c>
      <c r="AE175" s="1">
        <v>93</v>
      </c>
      <c r="AF175" s="1">
        <v>4.5483870967741939</v>
      </c>
      <c r="AG175" s="1">
        <v>93</v>
      </c>
      <c r="AH175" s="1">
        <v>4.8043478260869561</v>
      </c>
      <c r="AI175" s="1">
        <v>92</v>
      </c>
      <c r="AJ175" s="1">
        <v>3.6631578947368419</v>
      </c>
      <c r="AK175" s="1">
        <v>95</v>
      </c>
      <c r="AL175" s="1">
        <v>4.5</v>
      </c>
      <c r="AM175" s="1">
        <v>92</v>
      </c>
      <c r="AN175" s="1">
        <v>3.8829787234042552</v>
      </c>
      <c r="AO175" s="1">
        <v>94</v>
      </c>
      <c r="AP175" s="1">
        <v>4.6304347826086953</v>
      </c>
      <c r="AQ175" s="1">
        <v>92</v>
      </c>
      <c r="AR175" s="1">
        <v>4.2736842105263158</v>
      </c>
      <c r="AS175" s="1">
        <v>95</v>
      </c>
      <c r="AT175" s="1">
        <v>4.881720430107527</v>
      </c>
      <c r="AU175" s="1">
        <v>93</v>
      </c>
      <c r="AV175" s="1">
        <v>3.4</v>
      </c>
      <c r="AW175" s="1">
        <v>95</v>
      </c>
      <c r="AX175" s="1">
        <v>4.10752688172043</v>
      </c>
      <c r="AY175" s="1">
        <v>93</v>
      </c>
      <c r="AZ175" s="1">
        <v>3.5806451612903225</v>
      </c>
      <c r="BA175" s="1">
        <v>93</v>
      </c>
      <c r="BB175" s="1">
        <v>4.3043478260869561</v>
      </c>
      <c r="BC175" s="1">
        <v>92</v>
      </c>
      <c r="BD175" s="1">
        <v>3.7473684210526317</v>
      </c>
      <c r="BE175" s="1">
        <v>95</v>
      </c>
      <c r="BF175" s="1">
        <v>4.4945054945054945</v>
      </c>
      <c r="BG175" s="1">
        <v>91</v>
      </c>
      <c r="BH175" s="1">
        <v>3.9894736842105263</v>
      </c>
      <c r="BI175" s="1">
        <v>95</v>
      </c>
      <c r="BJ175" s="1">
        <v>4.5869565217391308</v>
      </c>
      <c r="BK175" s="1">
        <v>92</v>
      </c>
    </row>
    <row r="176" spans="1:63" x14ac:dyDescent="0.25">
      <c r="A176" s="22" t="str">
        <f t="shared" si="2"/>
        <v>2011UOART HISTORY</v>
      </c>
      <c r="B176" s="1" t="s">
        <v>159</v>
      </c>
      <c r="C176" s="1" t="s">
        <v>59</v>
      </c>
      <c r="D176" s="1" t="s">
        <v>160</v>
      </c>
      <c r="E176">
        <v>2011</v>
      </c>
      <c r="F176" s="1">
        <v>2</v>
      </c>
      <c r="G176" s="1">
        <v>40</v>
      </c>
      <c r="H176" s="1">
        <v>3.8518518518518516</v>
      </c>
      <c r="I176" s="1">
        <v>27</v>
      </c>
      <c r="J176" s="1">
        <v>4.8148148148148149</v>
      </c>
      <c r="K176" s="1">
        <v>27</v>
      </c>
      <c r="L176" s="1">
        <v>4.0370370370370372</v>
      </c>
      <c r="M176" s="1">
        <v>27</v>
      </c>
      <c r="N176" s="1">
        <v>4.8518518518518521</v>
      </c>
      <c r="O176" s="1">
        <v>27</v>
      </c>
      <c r="P176" s="1">
        <v>4.1111111111111107</v>
      </c>
      <c r="Q176" s="1">
        <v>27</v>
      </c>
      <c r="R176" s="1">
        <v>4.9230769230769234</v>
      </c>
      <c r="S176" s="1">
        <v>26</v>
      </c>
      <c r="T176" s="1">
        <v>3.1111111111111112</v>
      </c>
      <c r="U176" s="1">
        <v>27</v>
      </c>
      <c r="V176" s="1">
        <v>4.1481481481481479</v>
      </c>
      <c r="W176" s="1">
        <v>27</v>
      </c>
      <c r="X176" s="1">
        <v>3.5</v>
      </c>
      <c r="Y176" s="1">
        <v>26</v>
      </c>
      <c r="Z176" s="1">
        <v>4.9629629629629628</v>
      </c>
      <c r="AA176" s="1">
        <v>27</v>
      </c>
      <c r="AB176" s="1">
        <v>3.1153846153846154</v>
      </c>
      <c r="AC176" s="1">
        <v>26</v>
      </c>
      <c r="AD176" s="1">
        <v>3.1923076923076925</v>
      </c>
      <c r="AE176" s="1">
        <v>26</v>
      </c>
      <c r="AF176" s="1">
        <v>4.9259259259259256</v>
      </c>
      <c r="AG176" s="1">
        <v>27</v>
      </c>
      <c r="AH176" s="1">
        <v>5.1851851851851851</v>
      </c>
      <c r="AI176" s="1">
        <v>27</v>
      </c>
      <c r="AJ176" s="1">
        <v>3.925925925925926</v>
      </c>
      <c r="AK176" s="1">
        <v>27</v>
      </c>
      <c r="AL176" s="1">
        <v>4.7407407407407405</v>
      </c>
      <c r="AM176" s="1">
        <v>27</v>
      </c>
      <c r="AN176" s="1">
        <v>4.1851851851851851</v>
      </c>
      <c r="AO176" s="1">
        <v>27</v>
      </c>
      <c r="AP176" s="1">
        <v>4.4814814814814818</v>
      </c>
      <c r="AQ176" s="1">
        <v>27</v>
      </c>
      <c r="AR176" s="1">
        <v>4.4814814814814818</v>
      </c>
      <c r="AS176" s="1">
        <v>27</v>
      </c>
      <c r="AT176" s="1">
        <v>5.1111111111111107</v>
      </c>
      <c r="AU176" s="1">
        <v>27</v>
      </c>
      <c r="AV176" s="1">
        <v>3.6666666666666665</v>
      </c>
      <c r="AW176" s="1">
        <v>27</v>
      </c>
      <c r="AX176" s="1">
        <v>4.7407407407407405</v>
      </c>
      <c r="AY176" s="1">
        <v>27</v>
      </c>
      <c r="AZ176" s="1">
        <v>3.8888888888888888</v>
      </c>
      <c r="BA176" s="1">
        <v>27</v>
      </c>
      <c r="BB176" s="1">
        <v>4.7407407407407405</v>
      </c>
      <c r="BC176" s="1">
        <v>27</v>
      </c>
      <c r="BD176" s="1">
        <v>4.1111111111111107</v>
      </c>
      <c r="BE176" s="1">
        <v>27</v>
      </c>
      <c r="BF176" s="1">
        <v>4.5925925925925926</v>
      </c>
      <c r="BG176" s="1">
        <v>27</v>
      </c>
      <c r="BH176" s="1">
        <v>4.2222222222222223</v>
      </c>
      <c r="BI176" s="1">
        <v>27</v>
      </c>
      <c r="BJ176" s="1">
        <v>4.7777777777777777</v>
      </c>
      <c r="BK176" s="1">
        <v>27</v>
      </c>
    </row>
    <row r="177" spans="1:63" x14ac:dyDescent="0.25">
      <c r="A177" s="22" t="str">
        <f t="shared" si="2"/>
        <v>2011UOMUSIC</v>
      </c>
      <c r="B177" s="1" t="s">
        <v>161</v>
      </c>
      <c r="C177" s="1" t="s">
        <v>59</v>
      </c>
      <c r="D177" s="1" t="s">
        <v>162</v>
      </c>
      <c r="E177">
        <v>2011</v>
      </c>
      <c r="F177" s="1">
        <v>2</v>
      </c>
      <c r="G177" s="1">
        <v>86</v>
      </c>
      <c r="H177" s="1">
        <v>4.0909090909090908</v>
      </c>
      <c r="I177" s="1">
        <v>66</v>
      </c>
      <c r="J177" s="1">
        <v>4.859375</v>
      </c>
      <c r="K177" s="1">
        <v>64</v>
      </c>
      <c r="L177" s="1">
        <v>4.0757575757575761</v>
      </c>
      <c r="M177" s="1">
        <v>66</v>
      </c>
      <c r="N177" s="1">
        <v>4.71875</v>
      </c>
      <c r="O177" s="1">
        <v>64</v>
      </c>
      <c r="P177" s="1">
        <v>3.9545454545454546</v>
      </c>
      <c r="Q177" s="1">
        <v>66</v>
      </c>
      <c r="R177" s="1">
        <v>4.7301587301587302</v>
      </c>
      <c r="S177" s="1">
        <v>63</v>
      </c>
      <c r="T177" s="1">
        <v>3.2</v>
      </c>
      <c r="U177" s="1">
        <v>65</v>
      </c>
      <c r="V177" s="1">
        <v>3.5714285714285716</v>
      </c>
      <c r="W177" s="1">
        <v>63</v>
      </c>
      <c r="X177" s="1">
        <v>3.921875</v>
      </c>
      <c r="Y177" s="1">
        <v>64</v>
      </c>
      <c r="Z177" s="1">
        <v>5.2857142857142856</v>
      </c>
      <c r="AA177" s="1">
        <v>63</v>
      </c>
      <c r="AB177" s="1">
        <v>3.6</v>
      </c>
      <c r="AC177" s="1">
        <v>65</v>
      </c>
      <c r="AD177" s="1">
        <v>3.4761904761904763</v>
      </c>
      <c r="AE177" s="1">
        <v>63</v>
      </c>
      <c r="AF177" s="1">
        <v>4.90625</v>
      </c>
      <c r="AG177" s="1">
        <v>64</v>
      </c>
      <c r="AH177" s="1">
        <v>5.193548387096774</v>
      </c>
      <c r="AI177" s="1">
        <v>62</v>
      </c>
      <c r="AJ177" s="1">
        <v>3.7230769230769232</v>
      </c>
      <c r="AK177" s="1">
        <v>65</v>
      </c>
      <c r="AL177" s="1">
        <v>4.4603174603174605</v>
      </c>
      <c r="AM177" s="1">
        <v>63</v>
      </c>
      <c r="AN177" s="1">
        <v>4.2461538461538462</v>
      </c>
      <c r="AO177" s="1">
        <v>65</v>
      </c>
      <c r="AP177" s="1">
        <v>4.6190476190476186</v>
      </c>
      <c r="AQ177" s="1">
        <v>63</v>
      </c>
      <c r="AR177" s="1">
        <v>4.5538461538461537</v>
      </c>
      <c r="AS177" s="1">
        <v>65</v>
      </c>
      <c r="AT177" s="1">
        <v>4.9365079365079367</v>
      </c>
      <c r="AU177" s="1">
        <v>63</v>
      </c>
      <c r="AV177" s="1">
        <v>3.4</v>
      </c>
      <c r="AW177" s="1">
        <v>65</v>
      </c>
      <c r="AX177" s="1">
        <v>4.3015873015873014</v>
      </c>
      <c r="AY177" s="1">
        <v>63</v>
      </c>
      <c r="AZ177" s="1">
        <v>3.6818181818181817</v>
      </c>
      <c r="BA177" s="1">
        <v>66</v>
      </c>
      <c r="BB177" s="1">
        <v>4.3125</v>
      </c>
      <c r="BC177" s="1">
        <v>64</v>
      </c>
      <c r="BD177" s="1">
        <v>3.7424242424242422</v>
      </c>
      <c r="BE177" s="1">
        <v>66</v>
      </c>
      <c r="BF177" s="1">
        <v>4.421875</v>
      </c>
      <c r="BG177" s="1">
        <v>64</v>
      </c>
      <c r="BH177" s="1">
        <v>4.0303030303030303</v>
      </c>
      <c r="BI177" s="1">
        <v>66</v>
      </c>
      <c r="BJ177" s="1">
        <v>4.796875</v>
      </c>
      <c r="BK177" s="1">
        <v>64</v>
      </c>
    </row>
    <row r="178" spans="1:63" x14ac:dyDescent="0.25">
      <c r="A178" s="22" t="str">
        <f t="shared" si="2"/>
        <v>2011UOBUSINESS ADMINISTRATION</v>
      </c>
      <c r="B178" s="1" t="s">
        <v>163</v>
      </c>
      <c r="C178" s="1" t="s">
        <v>59</v>
      </c>
      <c r="D178" s="1" t="s">
        <v>164</v>
      </c>
      <c r="E178">
        <v>2011</v>
      </c>
      <c r="F178" s="1">
        <v>2</v>
      </c>
      <c r="G178" s="1">
        <v>951</v>
      </c>
      <c r="H178" s="1">
        <v>3.6703645007923931</v>
      </c>
      <c r="I178" s="1">
        <v>631</v>
      </c>
      <c r="J178" s="1">
        <v>4.5559210526315788</v>
      </c>
      <c r="K178" s="1">
        <v>608</v>
      </c>
      <c r="L178" s="1">
        <v>3.6009538950715423</v>
      </c>
      <c r="M178" s="1">
        <v>629</v>
      </c>
      <c r="N178" s="1">
        <v>4.5299003322259139</v>
      </c>
      <c r="O178" s="1">
        <v>602</v>
      </c>
      <c r="P178" s="1">
        <v>3.6762820512820511</v>
      </c>
      <c r="Q178" s="1">
        <v>624</v>
      </c>
      <c r="R178" s="1">
        <v>4.4950166112956813</v>
      </c>
      <c r="S178" s="1">
        <v>602</v>
      </c>
      <c r="T178" s="1">
        <v>2.9698412698412699</v>
      </c>
      <c r="U178" s="1">
        <v>630</v>
      </c>
      <c r="V178" s="1">
        <v>3.3033333333333332</v>
      </c>
      <c r="W178" s="1">
        <v>600</v>
      </c>
      <c r="X178" s="1">
        <v>3.3151999999999999</v>
      </c>
      <c r="Y178" s="1">
        <v>625</v>
      </c>
      <c r="Z178" s="1">
        <v>4.5483333333333329</v>
      </c>
      <c r="AA178" s="1">
        <v>600</v>
      </c>
      <c r="AB178" s="1">
        <v>3.765273311897106</v>
      </c>
      <c r="AC178" s="1">
        <v>622</v>
      </c>
      <c r="AD178" s="1">
        <v>4.3550000000000004</v>
      </c>
      <c r="AE178" s="1">
        <v>600</v>
      </c>
      <c r="AF178" s="1">
        <v>4.5453100158982513</v>
      </c>
      <c r="AG178" s="1">
        <v>629</v>
      </c>
      <c r="AH178" s="1">
        <v>5.0166112956810629</v>
      </c>
      <c r="AI178" s="1">
        <v>602</v>
      </c>
      <c r="AJ178" s="1">
        <v>3.4706814580031695</v>
      </c>
      <c r="AK178" s="1">
        <v>631</v>
      </c>
      <c r="AL178" s="1">
        <v>4.5016611295681059</v>
      </c>
      <c r="AM178" s="1">
        <v>602</v>
      </c>
      <c r="AN178" s="1">
        <v>3.8598726114649682</v>
      </c>
      <c r="AO178" s="1">
        <v>628</v>
      </c>
      <c r="AP178" s="1">
        <v>4.5771144278606961</v>
      </c>
      <c r="AQ178" s="1">
        <v>603</v>
      </c>
      <c r="AR178" s="1">
        <v>4.3322632423756016</v>
      </c>
      <c r="AS178" s="1">
        <v>623</v>
      </c>
      <c r="AT178" s="1">
        <v>4.884615384615385</v>
      </c>
      <c r="AU178" s="1">
        <v>598</v>
      </c>
      <c r="AV178" s="1">
        <v>3.104501607717042</v>
      </c>
      <c r="AW178" s="1">
        <v>622</v>
      </c>
      <c r="AX178" s="1">
        <v>3.9283333333333332</v>
      </c>
      <c r="AY178" s="1">
        <v>600</v>
      </c>
      <c r="AZ178" s="1">
        <v>3.4025974025974026</v>
      </c>
      <c r="BA178" s="1">
        <v>616</v>
      </c>
      <c r="BB178" s="1">
        <v>4.1322033898305088</v>
      </c>
      <c r="BC178" s="1">
        <v>590</v>
      </c>
      <c r="BD178" s="1">
        <v>3.5476575121163165</v>
      </c>
      <c r="BE178" s="1">
        <v>619</v>
      </c>
      <c r="BF178" s="1">
        <v>4.6270903010033448</v>
      </c>
      <c r="BG178" s="1">
        <v>598</v>
      </c>
      <c r="BH178" s="1">
        <v>4.032206119162641</v>
      </c>
      <c r="BI178" s="1">
        <v>621</v>
      </c>
      <c r="BJ178" s="1">
        <v>4.7195325542570954</v>
      </c>
      <c r="BK178" s="1">
        <v>599</v>
      </c>
    </row>
    <row r="179" spans="1:63" x14ac:dyDescent="0.25">
      <c r="A179" s="22" t="str">
        <f t="shared" si="2"/>
        <v>2011UOHISTORY</v>
      </c>
      <c r="B179" s="1" t="s">
        <v>165</v>
      </c>
      <c r="C179" s="1" t="s">
        <v>59</v>
      </c>
      <c r="D179" s="1" t="s">
        <v>166</v>
      </c>
      <c r="E179">
        <v>2011</v>
      </c>
      <c r="F179" s="1">
        <v>2</v>
      </c>
      <c r="G179" s="1">
        <v>140</v>
      </c>
      <c r="H179" s="1">
        <v>4.0462962962962967</v>
      </c>
      <c r="I179" s="1">
        <v>108</v>
      </c>
      <c r="J179" s="1">
        <v>4.7884615384615383</v>
      </c>
      <c r="K179" s="1">
        <v>104</v>
      </c>
      <c r="L179" s="1">
        <v>4.037383177570093</v>
      </c>
      <c r="M179" s="1">
        <v>107</v>
      </c>
      <c r="N179" s="1">
        <v>4.766990291262136</v>
      </c>
      <c r="O179" s="1">
        <v>103</v>
      </c>
      <c r="P179" s="1">
        <v>4.1603773584905657</v>
      </c>
      <c r="Q179" s="1">
        <v>106</v>
      </c>
      <c r="R179" s="1">
        <v>4.8415841584158414</v>
      </c>
      <c r="S179" s="1">
        <v>101</v>
      </c>
      <c r="T179" s="1">
        <v>2.7663551401869158</v>
      </c>
      <c r="U179" s="1">
        <v>107</v>
      </c>
      <c r="V179" s="1">
        <v>3.5533980582524274</v>
      </c>
      <c r="W179" s="1">
        <v>103</v>
      </c>
      <c r="X179" s="1">
        <v>3.5566037735849059</v>
      </c>
      <c r="Y179" s="1">
        <v>106</v>
      </c>
      <c r="Z179" s="1">
        <v>4.6764705882352944</v>
      </c>
      <c r="AA179" s="1">
        <v>102</v>
      </c>
      <c r="AB179" s="1">
        <v>3.0660377358490565</v>
      </c>
      <c r="AC179" s="1">
        <v>106</v>
      </c>
      <c r="AD179" s="1">
        <v>3.0495049504950495</v>
      </c>
      <c r="AE179" s="1">
        <v>101</v>
      </c>
      <c r="AF179" s="1">
        <v>4.9523809523809526</v>
      </c>
      <c r="AG179" s="1">
        <v>105</v>
      </c>
      <c r="AH179" s="1">
        <v>5.2233009708737868</v>
      </c>
      <c r="AI179" s="1">
        <v>103</v>
      </c>
      <c r="AJ179" s="1">
        <v>4.0471698113207548</v>
      </c>
      <c r="AK179" s="1">
        <v>106</v>
      </c>
      <c r="AL179" s="1">
        <v>4.865384615384615</v>
      </c>
      <c r="AM179" s="1">
        <v>104</v>
      </c>
      <c r="AN179" s="1">
        <v>3.9433962264150941</v>
      </c>
      <c r="AO179" s="1">
        <v>106</v>
      </c>
      <c r="AP179" s="1">
        <v>4.3365384615384617</v>
      </c>
      <c r="AQ179" s="1">
        <v>104</v>
      </c>
      <c r="AR179" s="1">
        <v>4.3904761904761909</v>
      </c>
      <c r="AS179" s="1">
        <v>105</v>
      </c>
      <c r="AT179" s="1">
        <v>4.7961165048543686</v>
      </c>
      <c r="AU179" s="1">
        <v>103</v>
      </c>
      <c r="AV179" s="1">
        <v>3.4476190476190478</v>
      </c>
      <c r="AW179" s="1">
        <v>105</v>
      </c>
      <c r="AX179" s="1">
        <v>4.3883495145631066</v>
      </c>
      <c r="AY179" s="1">
        <v>103</v>
      </c>
      <c r="AZ179" s="1">
        <v>3.6190476190476191</v>
      </c>
      <c r="BA179" s="1">
        <v>105</v>
      </c>
      <c r="BB179" s="1">
        <v>4.3300970873786406</v>
      </c>
      <c r="BC179" s="1">
        <v>103</v>
      </c>
      <c r="BD179" s="1">
        <v>4.009615384615385</v>
      </c>
      <c r="BE179" s="1">
        <v>104</v>
      </c>
      <c r="BF179" s="1">
        <v>4.5</v>
      </c>
      <c r="BG179" s="1">
        <v>102</v>
      </c>
      <c r="BH179" s="1">
        <v>4.1826923076923075</v>
      </c>
      <c r="BI179" s="1">
        <v>104</v>
      </c>
      <c r="BJ179" s="1">
        <v>4.5728155339805827</v>
      </c>
      <c r="BK179" s="1">
        <v>103</v>
      </c>
    </row>
    <row r="180" spans="1:63" x14ac:dyDescent="0.25">
      <c r="A180" s="22" t="str">
        <f t="shared" si="2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44844</v>
      </c>
      <c r="H180" s="1">
        <v>4.0488831592517558</v>
      </c>
      <c r="I180" s="1">
        <v>38009</v>
      </c>
      <c r="J180" s="1">
        <v>4.8395203503899156</v>
      </c>
      <c r="K180" s="1">
        <v>37444</v>
      </c>
      <c r="L180" s="1">
        <v>4.0245557521189239</v>
      </c>
      <c r="M180" s="1">
        <v>37873</v>
      </c>
      <c r="N180" s="1">
        <v>4.7322543476513301</v>
      </c>
      <c r="O180" s="1">
        <v>37319</v>
      </c>
      <c r="P180" s="1">
        <v>4.0493260376351259</v>
      </c>
      <c r="Q180" s="1">
        <v>37465</v>
      </c>
      <c r="R180" s="1">
        <v>4.8109061313076502</v>
      </c>
      <c r="S180" s="1">
        <v>36860</v>
      </c>
      <c r="T180" s="1">
        <v>3.4054161267289027</v>
      </c>
      <c r="U180" s="1">
        <v>37813</v>
      </c>
      <c r="V180" s="1">
        <v>3.7185673690418746</v>
      </c>
      <c r="W180" s="1">
        <v>37302</v>
      </c>
      <c r="X180" s="1">
        <v>3.5674862150715216</v>
      </c>
      <c r="Y180" s="1">
        <v>37541</v>
      </c>
      <c r="Z180" s="1">
        <v>4.8199799767297131</v>
      </c>
      <c r="AA180" s="1">
        <v>36957</v>
      </c>
      <c r="AB180" s="1">
        <v>3.8861199575371548</v>
      </c>
      <c r="AC180" s="1">
        <v>37680</v>
      </c>
      <c r="AD180" s="1">
        <v>4.1144133957895868</v>
      </c>
      <c r="AE180" s="1">
        <v>37146</v>
      </c>
      <c r="AF180" s="1">
        <v>4.894980797245398</v>
      </c>
      <c r="AG180" s="1">
        <v>37755</v>
      </c>
      <c r="AH180" s="1">
        <v>5.2163931775927574</v>
      </c>
      <c r="AI180" s="1">
        <v>37113</v>
      </c>
      <c r="AJ180" s="1">
        <v>3.7861507128309571</v>
      </c>
      <c r="AK180" s="1">
        <v>37807</v>
      </c>
      <c r="AL180" s="1">
        <v>4.7025853985264572</v>
      </c>
      <c r="AM180" s="1">
        <v>37325</v>
      </c>
      <c r="AN180" s="1">
        <v>4.1473019089260958</v>
      </c>
      <c r="AO180" s="1">
        <v>37508</v>
      </c>
      <c r="AP180" s="1">
        <v>4.6457580497276307</v>
      </c>
      <c r="AQ180" s="1">
        <v>37082</v>
      </c>
      <c r="AR180" s="1">
        <v>4.5960326534953602</v>
      </c>
      <c r="AS180" s="1">
        <v>37607</v>
      </c>
      <c r="AT180" s="1">
        <v>5.0567997841338368</v>
      </c>
      <c r="AU180" s="1">
        <v>37060</v>
      </c>
      <c r="AV180" s="1">
        <v>3.566524633821571</v>
      </c>
      <c r="AW180" s="1">
        <v>37550</v>
      </c>
      <c r="AX180" s="1">
        <v>4.3716496791241974</v>
      </c>
      <c r="AY180" s="1">
        <v>37086</v>
      </c>
      <c r="AZ180" s="1">
        <v>3.6616208975217681</v>
      </c>
      <c r="BA180" s="1">
        <v>37325</v>
      </c>
      <c r="BB180" s="1">
        <v>4.4292359165465278</v>
      </c>
      <c r="BC180" s="1">
        <v>36763</v>
      </c>
      <c r="BD180" s="1">
        <v>3.983622299279808</v>
      </c>
      <c r="BE180" s="1">
        <v>37490</v>
      </c>
      <c r="BF180" s="1">
        <v>4.6873935033673222</v>
      </c>
      <c r="BG180" s="1">
        <v>36973</v>
      </c>
      <c r="BH180" s="1">
        <v>4.2058784341940472</v>
      </c>
      <c r="BI180" s="1">
        <v>37527</v>
      </c>
      <c r="BJ180" s="1">
        <v>4.8454393710962735</v>
      </c>
      <c r="BK180" s="1">
        <v>37144</v>
      </c>
    </row>
    <row r="181" spans="1:63" x14ac:dyDescent="0.25">
      <c r="A181" s="22" t="str">
        <f t="shared" si="2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1990</v>
      </c>
      <c r="H181" s="1">
        <v>4.0283132530120485</v>
      </c>
      <c r="I181" s="1">
        <v>1660</v>
      </c>
      <c r="J181" s="1">
        <v>4.8972019464720198</v>
      </c>
      <c r="K181" s="1">
        <v>1644</v>
      </c>
      <c r="L181" s="1">
        <v>3.9393939393939394</v>
      </c>
      <c r="M181" s="1">
        <v>1650</v>
      </c>
      <c r="N181" s="1">
        <v>4.6378575776019479</v>
      </c>
      <c r="O181" s="1">
        <v>1643</v>
      </c>
      <c r="P181" s="1">
        <v>4.0397067806963962</v>
      </c>
      <c r="Q181" s="1">
        <v>1637</v>
      </c>
      <c r="R181" s="1">
        <v>4.7438271604938276</v>
      </c>
      <c r="S181" s="1">
        <v>1620</v>
      </c>
      <c r="T181" s="1">
        <v>3.3155985489721886</v>
      </c>
      <c r="U181" s="1">
        <v>1654</v>
      </c>
      <c r="V181" s="1">
        <v>3.4177831912302072</v>
      </c>
      <c r="W181" s="1">
        <v>1642</v>
      </c>
      <c r="X181" s="1">
        <v>3.4841656516443362</v>
      </c>
      <c r="Y181" s="1">
        <v>1642</v>
      </c>
      <c r="Z181" s="1">
        <v>4.9711124769514443</v>
      </c>
      <c r="AA181" s="1">
        <v>1627</v>
      </c>
      <c r="AB181" s="1">
        <v>3.8225317989097518</v>
      </c>
      <c r="AC181" s="1">
        <v>1651</v>
      </c>
      <c r="AD181" s="1">
        <v>3.7795468462951622</v>
      </c>
      <c r="AE181" s="1">
        <v>1633</v>
      </c>
      <c r="AF181" s="1">
        <v>4.8870772946859899</v>
      </c>
      <c r="AG181" s="1">
        <v>1656</v>
      </c>
      <c r="AH181" s="1">
        <v>5.2119731215638359</v>
      </c>
      <c r="AI181" s="1">
        <v>1637</v>
      </c>
      <c r="AJ181" s="1">
        <v>3.7830815709969787</v>
      </c>
      <c r="AK181" s="1">
        <v>1655</v>
      </c>
      <c r="AL181" s="1">
        <v>4.639732685297691</v>
      </c>
      <c r="AM181" s="1">
        <v>1646</v>
      </c>
      <c r="AN181" s="1">
        <v>4.0865030674846627</v>
      </c>
      <c r="AO181" s="1">
        <v>1630</v>
      </c>
      <c r="AP181" s="1">
        <v>4.929846153846154</v>
      </c>
      <c r="AQ181" s="1">
        <v>1625</v>
      </c>
      <c r="AR181" s="1">
        <v>4.5883424408014575</v>
      </c>
      <c r="AS181" s="1">
        <v>1647</v>
      </c>
      <c r="AT181" s="1">
        <v>5.1257668711656441</v>
      </c>
      <c r="AU181" s="1">
        <v>1630</v>
      </c>
      <c r="AV181" s="1">
        <v>3.6350364963503647</v>
      </c>
      <c r="AW181" s="1">
        <v>1644</v>
      </c>
      <c r="AX181" s="1">
        <v>4.5797546012269938</v>
      </c>
      <c r="AY181" s="1">
        <v>1630</v>
      </c>
      <c r="AZ181" s="1">
        <v>3.7340686274509802</v>
      </c>
      <c r="BA181" s="1">
        <v>1632</v>
      </c>
      <c r="BB181" s="1">
        <v>4.5167701863354042</v>
      </c>
      <c r="BC181" s="1">
        <v>1610</v>
      </c>
      <c r="BD181" s="1">
        <v>3.9334960341671752</v>
      </c>
      <c r="BE181" s="1">
        <v>1639</v>
      </c>
      <c r="BF181" s="1">
        <v>4.8321033210332107</v>
      </c>
      <c r="BG181" s="1">
        <v>1626</v>
      </c>
      <c r="BH181" s="1">
        <v>4.1434676434676438</v>
      </c>
      <c r="BI181" s="1">
        <v>1638</v>
      </c>
      <c r="BJ181" s="1">
        <v>4.8340477648499691</v>
      </c>
      <c r="BK181" s="1">
        <v>1633</v>
      </c>
    </row>
    <row r="182" spans="1:63" x14ac:dyDescent="0.25">
      <c r="A182" s="22" t="str">
        <f t="shared" si="2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4567</v>
      </c>
      <c r="H182" s="1">
        <v>4.1500256016385046</v>
      </c>
      <c r="I182" s="1">
        <v>3906</v>
      </c>
      <c r="J182" s="1">
        <v>5.0281653746770028</v>
      </c>
      <c r="K182" s="1">
        <v>3870</v>
      </c>
      <c r="L182" s="1">
        <v>4.2031893004115224</v>
      </c>
      <c r="M182" s="1">
        <v>3888</v>
      </c>
      <c r="N182" s="1">
        <v>5.0525357607282189</v>
      </c>
      <c r="O182" s="1">
        <v>3845</v>
      </c>
      <c r="P182" s="1">
        <v>4.2032752794385235</v>
      </c>
      <c r="Q182" s="1">
        <v>3847</v>
      </c>
      <c r="R182" s="1">
        <v>5.0581273014203054</v>
      </c>
      <c r="S182" s="1">
        <v>3802</v>
      </c>
      <c r="T182" s="1">
        <v>3.4906097247234369</v>
      </c>
      <c r="U182" s="1">
        <v>3887</v>
      </c>
      <c r="V182" s="1">
        <v>4.1232805606021286</v>
      </c>
      <c r="W182" s="1">
        <v>3853</v>
      </c>
      <c r="X182" s="1">
        <v>3.6791277258566977</v>
      </c>
      <c r="Y182" s="1">
        <v>3852</v>
      </c>
      <c r="Z182" s="1">
        <v>4.957687253613666</v>
      </c>
      <c r="AA182" s="1">
        <v>3805</v>
      </c>
      <c r="AB182" s="1">
        <v>3.6161407139161925</v>
      </c>
      <c r="AC182" s="1">
        <v>3866</v>
      </c>
      <c r="AD182" s="1">
        <v>3.5978573295009144</v>
      </c>
      <c r="AE182" s="1">
        <v>3827</v>
      </c>
      <c r="AF182" s="1">
        <v>5.0644329896907214</v>
      </c>
      <c r="AG182" s="1">
        <v>3880</v>
      </c>
      <c r="AH182" s="1">
        <v>5.4121180464873335</v>
      </c>
      <c r="AI182" s="1">
        <v>3829</v>
      </c>
      <c r="AJ182" s="1">
        <v>3.877251672671127</v>
      </c>
      <c r="AK182" s="1">
        <v>3886</v>
      </c>
      <c r="AL182" s="1">
        <v>4.8256809338521398</v>
      </c>
      <c r="AM182" s="1">
        <v>3855</v>
      </c>
      <c r="AN182" s="1">
        <v>4.1953874060637473</v>
      </c>
      <c r="AO182" s="1">
        <v>3859</v>
      </c>
      <c r="AP182" s="1">
        <v>4.5836596188984595</v>
      </c>
      <c r="AQ182" s="1">
        <v>3831</v>
      </c>
      <c r="AR182" s="1">
        <v>4.6002063451122002</v>
      </c>
      <c r="AS182" s="1">
        <v>3877</v>
      </c>
      <c r="AT182" s="1">
        <v>5.0471354166666664</v>
      </c>
      <c r="AU182" s="1">
        <v>3840</v>
      </c>
      <c r="AV182" s="1">
        <v>3.6526342975206614</v>
      </c>
      <c r="AW182" s="1">
        <v>3872</v>
      </c>
      <c r="AX182" s="1">
        <v>4.5191655801825297</v>
      </c>
      <c r="AY182" s="1">
        <v>3835</v>
      </c>
      <c r="AZ182" s="1">
        <v>3.7205729166666668</v>
      </c>
      <c r="BA182" s="1">
        <v>3840</v>
      </c>
      <c r="BB182" s="1">
        <v>4.4681746449237245</v>
      </c>
      <c r="BC182" s="1">
        <v>3802</v>
      </c>
      <c r="BD182" s="1">
        <v>4.1339886187273667</v>
      </c>
      <c r="BE182" s="1">
        <v>3866</v>
      </c>
      <c r="BF182" s="1">
        <v>4.7450365726227792</v>
      </c>
      <c r="BG182" s="1">
        <v>3828</v>
      </c>
      <c r="BH182" s="1">
        <v>4.2352941176470589</v>
      </c>
      <c r="BI182" s="1">
        <v>3876</v>
      </c>
      <c r="BJ182" s="1">
        <v>4.8669438669438669</v>
      </c>
      <c r="BK182" s="1">
        <v>3848</v>
      </c>
    </row>
    <row r="183" spans="1:63" x14ac:dyDescent="0.25">
      <c r="A183" s="22" t="str">
        <f t="shared" si="2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12471</v>
      </c>
      <c r="H183" s="1">
        <v>4.0170581655480984</v>
      </c>
      <c r="I183" s="1">
        <v>10728</v>
      </c>
      <c r="J183" s="1">
        <v>4.7748413375011838</v>
      </c>
      <c r="K183" s="1">
        <v>10557</v>
      </c>
      <c r="L183" s="1">
        <v>3.980086013462977</v>
      </c>
      <c r="M183" s="1">
        <v>10696</v>
      </c>
      <c r="N183" s="1">
        <v>4.5681192442798819</v>
      </c>
      <c r="O183" s="1">
        <v>10533</v>
      </c>
      <c r="P183" s="1">
        <v>3.9869651459336923</v>
      </c>
      <c r="Q183" s="1">
        <v>10587</v>
      </c>
      <c r="R183" s="1">
        <v>4.7483189241114312</v>
      </c>
      <c r="S183" s="1">
        <v>10410</v>
      </c>
      <c r="T183" s="1">
        <v>3.4140969162995596</v>
      </c>
      <c r="U183" s="1">
        <v>10669</v>
      </c>
      <c r="V183" s="1">
        <v>3.6717056474614944</v>
      </c>
      <c r="W183" s="1">
        <v>10518</v>
      </c>
      <c r="X183" s="1">
        <v>3.5980604462856607</v>
      </c>
      <c r="Y183" s="1">
        <v>10621</v>
      </c>
      <c r="Z183" s="1">
        <v>4.8007655502392348</v>
      </c>
      <c r="AA183" s="1">
        <v>10450</v>
      </c>
      <c r="AB183" s="1">
        <v>4.0748894533822559</v>
      </c>
      <c r="AC183" s="1">
        <v>10629</v>
      </c>
      <c r="AD183" s="1">
        <v>4.4575381679389317</v>
      </c>
      <c r="AE183" s="1">
        <v>10480</v>
      </c>
      <c r="AF183" s="1">
        <v>4.8592474429952146</v>
      </c>
      <c r="AG183" s="1">
        <v>10657</v>
      </c>
      <c r="AH183" s="1">
        <v>5.137335369345295</v>
      </c>
      <c r="AI183" s="1">
        <v>10478</v>
      </c>
      <c r="AJ183" s="1">
        <v>3.7031689480592536</v>
      </c>
      <c r="AK183" s="1">
        <v>10666</v>
      </c>
      <c r="AL183" s="1">
        <v>4.4543814677679672</v>
      </c>
      <c r="AM183" s="1">
        <v>10533</v>
      </c>
      <c r="AN183" s="1">
        <v>4.1605556605556604</v>
      </c>
      <c r="AO183" s="1">
        <v>10582</v>
      </c>
      <c r="AP183" s="1">
        <v>4.6229915837796485</v>
      </c>
      <c r="AQ183" s="1">
        <v>10456</v>
      </c>
      <c r="AR183" s="1">
        <v>4.5997738835500286</v>
      </c>
      <c r="AS183" s="1">
        <v>10614</v>
      </c>
      <c r="AT183" s="1">
        <v>5.0387996941896027</v>
      </c>
      <c r="AU183" s="1">
        <v>10464</v>
      </c>
      <c r="AV183" s="1">
        <v>3.5439010574018126</v>
      </c>
      <c r="AW183" s="1">
        <v>10592</v>
      </c>
      <c r="AX183" s="1">
        <v>4.3044972787167</v>
      </c>
      <c r="AY183" s="1">
        <v>10473</v>
      </c>
      <c r="AZ183" s="1">
        <v>3.6010820045558085</v>
      </c>
      <c r="BA183" s="1">
        <v>10536</v>
      </c>
      <c r="BB183" s="1">
        <v>4.4207082371054653</v>
      </c>
      <c r="BC183" s="1">
        <v>10392</v>
      </c>
      <c r="BD183" s="1">
        <v>3.9448543321982594</v>
      </c>
      <c r="BE183" s="1">
        <v>10572</v>
      </c>
      <c r="BF183" s="1">
        <v>4.5518000765990045</v>
      </c>
      <c r="BG183" s="1">
        <v>10444</v>
      </c>
      <c r="BH183" s="1">
        <v>4.0929003021148036</v>
      </c>
      <c r="BI183" s="1">
        <v>10592</v>
      </c>
      <c r="BJ183" s="1">
        <v>4.7189467658843736</v>
      </c>
      <c r="BK183" s="1">
        <v>10482</v>
      </c>
    </row>
    <row r="184" spans="1:63" x14ac:dyDescent="0.25">
      <c r="A184" s="22" t="str">
        <f t="shared" si="2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9129</v>
      </c>
      <c r="H184" s="1">
        <v>4.0241657077100115</v>
      </c>
      <c r="I184" s="1">
        <v>7821</v>
      </c>
      <c r="J184" s="1">
        <v>4.9150845253576074</v>
      </c>
      <c r="K184" s="1">
        <v>7690</v>
      </c>
      <c r="L184" s="1">
        <v>4.0071813285457809</v>
      </c>
      <c r="M184" s="1">
        <v>7798</v>
      </c>
      <c r="N184" s="1">
        <v>4.8370032573289903</v>
      </c>
      <c r="O184" s="1">
        <v>7675</v>
      </c>
      <c r="P184" s="1">
        <v>4.0116959064327489</v>
      </c>
      <c r="Q184" s="1">
        <v>7695</v>
      </c>
      <c r="R184" s="1">
        <v>4.8986789960369883</v>
      </c>
      <c r="S184" s="1">
        <v>7570</v>
      </c>
      <c r="T184" s="1">
        <v>3.3419802234493385</v>
      </c>
      <c r="U184" s="1">
        <v>7787</v>
      </c>
      <c r="V184" s="1">
        <v>3.8262965858743812</v>
      </c>
      <c r="W184" s="1">
        <v>7674</v>
      </c>
      <c r="X184" s="1">
        <v>3.5191086928358595</v>
      </c>
      <c r="Y184" s="1">
        <v>7719</v>
      </c>
      <c r="Z184" s="1">
        <v>4.8856992362391365</v>
      </c>
      <c r="AA184" s="1">
        <v>7594</v>
      </c>
      <c r="AB184" s="1">
        <v>3.6630196936542672</v>
      </c>
      <c r="AC184" s="1">
        <v>7769</v>
      </c>
      <c r="AD184" s="1">
        <v>3.8630172865374544</v>
      </c>
      <c r="AE184" s="1">
        <v>7636</v>
      </c>
      <c r="AF184" s="1">
        <v>4.8855599845698858</v>
      </c>
      <c r="AG184" s="1">
        <v>7777</v>
      </c>
      <c r="AH184" s="1">
        <v>5.2481665793609222</v>
      </c>
      <c r="AI184" s="1">
        <v>7636</v>
      </c>
      <c r="AJ184" s="1">
        <v>3.8756103829349779</v>
      </c>
      <c r="AK184" s="1">
        <v>7782</v>
      </c>
      <c r="AL184" s="1">
        <v>5.0309359091502417</v>
      </c>
      <c r="AM184" s="1">
        <v>7661</v>
      </c>
      <c r="AN184" s="1">
        <v>4.1512485444430069</v>
      </c>
      <c r="AO184" s="1">
        <v>7729</v>
      </c>
      <c r="AP184" s="1">
        <v>4.5907958568244398</v>
      </c>
      <c r="AQ184" s="1">
        <v>7627</v>
      </c>
      <c r="AR184" s="1">
        <v>4.5512605042016805</v>
      </c>
      <c r="AS184" s="1">
        <v>7735</v>
      </c>
      <c r="AT184" s="1">
        <v>5.0629352253317563</v>
      </c>
      <c r="AU184" s="1">
        <v>7611</v>
      </c>
      <c r="AV184" s="1">
        <v>3.5656055900621118</v>
      </c>
      <c r="AW184" s="1">
        <v>7728</v>
      </c>
      <c r="AX184" s="1">
        <v>4.5551181102362204</v>
      </c>
      <c r="AY184" s="1">
        <v>7620</v>
      </c>
      <c r="AZ184" s="1">
        <v>3.6431546069755334</v>
      </c>
      <c r="BA184" s="1">
        <v>7684</v>
      </c>
      <c r="BB184" s="1">
        <v>4.546021220159151</v>
      </c>
      <c r="BC184" s="1">
        <v>7540</v>
      </c>
      <c r="BD184" s="1">
        <v>3.9854752950330696</v>
      </c>
      <c r="BE184" s="1">
        <v>7711</v>
      </c>
      <c r="BF184" s="1">
        <v>4.694678609062171</v>
      </c>
      <c r="BG184" s="1">
        <v>7592</v>
      </c>
      <c r="BH184" s="1">
        <v>4.2276201580515611</v>
      </c>
      <c r="BI184" s="1">
        <v>7719</v>
      </c>
      <c r="BJ184" s="1">
        <v>4.883123689727463</v>
      </c>
      <c r="BK184" s="1">
        <v>7632</v>
      </c>
    </row>
    <row r="185" spans="1:63" x14ac:dyDescent="0.25">
      <c r="A185" s="22" t="str">
        <f t="shared" si="2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3.877049180327869</v>
      </c>
      <c r="I185" s="1">
        <v>122</v>
      </c>
      <c r="J185" s="1">
        <v>4.6229508196721314</v>
      </c>
      <c r="K185" s="1">
        <v>122</v>
      </c>
      <c r="L185" s="1">
        <v>3.9421487603305785</v>
      </c>
      <c r="M185" s="1">
        <v>121</v>
      </c>
      <c r="N185" s="1">
        <v>4.6942148760330582</v>
      </c>
      <c r="O185" s="1">
        <v>121</v>
      </c>
      <c r="P185" s="1">
        <v>4.0081967213114753</v>
      </c>
      <c r="Q185" s="1">
        <v>122</v>
      </c>
      <c r="R185" s="1">
        <v>4.7479674796747968</v>
      </c>
      <c r="S185" s="1">
        <v>123</v>
      </c>
      <c r="T185" s="1">
        <v>3.0491803278688523</v>
      </c>
      <c r="U185" s="1">
        <v>122</v>
      </c>
      <c r="V185" s="1">
        <v>3.5040650406504064</v>
      </c>
      <c r="W185" s="1">
        <v>123</v>
      </c>
      <c r="X185" s="1">
        <v>3.3032786885245899</v>
      </c>
      <c r="Y185" s="1">
        <v>122</v>
      </c>
      <c r="Z185" s="1">
        <v>4.8780487804878048</v>
      </c>
      <c r="AA185" s="1">
        <v>123</v>
      </c>
      <c r="AB185" s="1">
        <v>3.6115702479338845</v>
      </c>
      <c r="AC185" s="1">
        <v>121</v>
      </c>
      <c r="AD185" s="1">
        <v>3.8278688524590163</v>
      </c>
      <c r="AE185" s="1">
        <v>122</v>
      </c>
      <c r="AF185" s="1">
        <v>5.115702479338843</v>
      </c>
      <c r="AG185" s="1">
        <v>121</v>
      </c>
      <c r="AH185" s="1">
        <v>5.3057851239669418</v>
      </c>
      <c r="AI185" s="1">
        <v>121</v>
      </c>
      <c r="AJ185" s="1">
        <v>3.4380165289256199</v>
      </c>
      <c r="AK185" s="1">
        <v>121</v>
      </c>
      <c r="AL185" s="1">
        <v>4.0909090909090908</v>
      </c>
      <c r="AM185" s="1">
        <v>121</v>
      </c>
      <c r="AN185" s="1">
        <v>4.2184873949579833</v>
      </c>
      <c r="AO185" s="1">
        <v>119</v>
      </c>
      <c r="AP185" s="1">
        <v>4.5206611570247937</v>
      </c>
      <c r="AQ185" s="1">
        <v>121</v>
      </c>
      <c r="AR185" s="1">
        <v>4.6475409836065573</v>
      </c>
      <c r="AS185" s="1">
        <v>122</v>
      </c>
      <c r="AT185" s="1">
        <v>5.057377049180328</v>
      </c>
      <c r="AU185" s="1">
        <v>122</v>
      </c>
      <c r="AV185" s="1">
        <v>3.6528925619834709</v>
      </c>
      <c r="AW185" s="1">
        <v>121</v>
      </c>
      <c r="AX185" s="1">
        <v>4.4380165289256199</v>
      </c>
      <c r="AY185" s="1">
        <v>121</v>
      </c>
      <c r="AZ185" s="1">
        <v>3.6890756302521011</v>
      </c>
      <c r="BA185" s="1">
        <v>119</v>
      </c>
      <c r="BB185" s="1">
        <v>4.458333333333333</v>
      </c>
      <c r="BC185" s="1">
        <v>120</v>
      </c>
      <c r="BD185" s="1">
        <v>4.0491803278688527</v>
      </c>
      <c r="BE185" s="1">
        <v>122</v>
      </c>
      <c r="BF185" s="1">
        <v>4.7190082644628095</v>
      </c>
      <c r="BG185" s="1">
        <v>121</v>
      </c>
      <c r="BH185" s="1">
        <v>4.4590163934426226</v>
      </c>
      <c r="BI185" s="1">
        <v>122</v>
      </c>
      <c r="BJ185" s="1">
        <v>5</v>
      </c>
      <c r="BK185" s="1">
        <v>122</v>
      </c>
    </row>
    <row r="186" spans="1:63" x14ac:dyDescent="0.25">
      <c r="A186" s="22" t="str">
        <f t="shared" si="2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3215</v>
      </c>
      <c r="H186" s="1">
        <v>3.8960185543100114</v>
      </c>
      <c r="I186" s="1">
        <v>2587</v>
      </c>
      <c r="J186" s="1">
        <v>4.5962367698941593</v>
      </c>
      <c r="K186" s="1">
        <v>2551</v>
      </c>
      <c r="L186" s="1">
        <v>3.8525417151726815</v>
      </c>
      <c r="M186" s="1">
        <v>2577</v>
      </c>
      <c r="N186" s="1">
        <v>4.4713778128701147</v>
      </c>
      <c r="O186" s="1">
        <v>2533</v>
      </c>
      <c r="P186" s="1">
        <v>3.9097656249999999</v>
      </c>
      <c r="Q186" s="1">
        <v>2560</v>
      </c>
      <c r="R186" s="1">
        <v>4.5838952796509318</v>
      </c>
      <c r="S186" s="1">
        <v>2521</v>
      </c>
      <c r="T186" s="1">
        <v>3.5514563106796118</v>
      </c>
      <c r="U186" s="1">
        <v>2575</v>
      </c>
      <c r="V186" s="1">
        <v>3.6877470355731226</v>
      </c>
      <c r="W186" s="1">
        <v>2530</v>
      </c>
      <c r="X186" s="1">
        <v>3.5052920423363387</v>
      </c>
      <c r="Y186" s="1">
        <v>2551</v>
      </c>
      <c r="Z186" s="1">
        <v>4.5187250996015935</v>
      </c>
      <c r="AA186" s="1">
        <v>2510</v>
      </c>
      <c r="AB186" s="1">
        <v>3.8499025341130606</v>
      </c>
      <c r="AC186" s="1">
        <v>2565</v>
      </c>
      <c r="AD186" s="1">
        <v>4.0367443698143024</v>
      </c>
      <c r="AE186" s="1">
        <v>2531</v>
      </c>
      <c r="AF186" s="1">
        <v>4.7029664324746294</v>
      </c>
      <c r="AG186" s="1">
        <v>2562</v>
      </c>
      <c r="AH186" s="1">
        <v>4.9836913285600639</v>
      </c>
      <c r="AI186" s="1">
        <v>2514</v>
      </c>
      <c r="AJ186" s="1">
        <v>3.7050136027982901</v>
      </c>
      <c r="AK186" s="1">
        <v>2573</v>
      </c>
      <c r="AL186" s="1">
        <v>4.5556429414077861</v>
      </c>
      <c r="AM186" s="1">
        <v>2543</v>
      </c>
      <c r="AN186" s="1">
        <v>3.9456606724003129</v>
      </c>
      <c r="AO186" s="1">
        <v>2558</v>
      </c>
      <c r="AP186" s="1">
        <v>4.3465033583563812</v>
      </c>
      <c r="AQ186" s="1">
        <v>2531</v>
      </c>
      <c r="AR186" s="1">
        <v>4.4721786833855797</v>
      </c>
      <c r="AS186" s="1">
        <v>2552</v>
      </c>
      <c r="AT186" s="1">
        <v>4.8381066030230704</v>
      </c>
      <c r="AU186" s="1">
        <v>2514</v>
      </c>
      <c r="AV186" s="1">
        <v>3.4290196078431374</v>
      </c>
      <c r="AW186" s="1">
        <v>2550</v>
      </c>
      <c r="AX186" s="1">
        <v>4.1536323938070661</v>
      </c>
      <c r="AY186" s="1">
        <v>2519</v>
      </c>
      <c r="AZ186" s="1">
        <v>3.5418641390205372</v>
      </c>
      <c r="BA186" s="1">
        <v>2532</v>
      </c>
      <c r="BB186" s="1">
        <v>4.1608503810669877</v>
      </c>
      <c r="BC186" s="1">
        <v>2493</v>
      </c>
      <c r="BD186" s="1">
        <v>3.9599056603773586</v>
      </c>
      <c r="BE186" s="1">
        <v>2544</v>
      </c>
      <c r="BF186" s="1">
        <v>4.4188272836059035</v>
      </c>
      <c r="BG186" s="1">
        <v>2507</v>
      </c>
      <c r="BH186" s="1">
        <v>4.0933699489996078</v>
      </c>
      <c r="BI186" s="1">
        <v>2549</v>
      </c>
      <c r="BJ186" s="1">
        <v>4.6333333333333337</v>
      </c>
      <c r="BK186" s="1">
        <v>2520</v>
      </c>
    </row>
    <row r="187" spans="1:63" x14ac:dyDescent="0.25">
      <c r="A187" s="22" t="str">
        <f t="shared" si="2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3302</v>
      </c>
      <c r="H187" s="1">
        <v>4.1615811373092928</v>
      </c>
      <c r="I187" s="1">
        <v>2884</v>
      </c>
      <c r="J187" s="1">
        <v>4.8845883180858554</v>
      </c>
      <c r="K187" s="1">
        <v>2842</v>
      </c>
      <c r="L187" s="1">
        <v>4.2365029606408919</v>
      </c>
      <c r="M187" s="1">
        <v>2871</v>
      </c>
      <c r="N187" s="1">
        <v>5.0310844224655602</v>
      </c>
      <c r="O187" s="1">
        <v>2831</v>
      </c>
      <c r="P187" s="1">
        <v>4.2299257163070392</v>
      </c>
      <c r="Q187" s="1">
        <v>2827</v>
      </c>
      <c r="R187" s="1">
        <v>4.8705035971223021</v>
      </c>
      <c r="S187" s="1">
        <v>2780</v>
      </c>
      <c r="T187" s="1">
        <v>3.3735150244584209</v>
      </c>
      <c r="U187" s="1">
        <v>2862</v>
      </c>
      <c r="V187" s="1">
        <v>3.6337928596677269</v>
      </c>
      <c r="W187" s="1">
        <v>2829</v>
      </c>
      <c r="X187" s="1">
        <v>3.6075458392101551</v>
      </c>
      <c r="Y187" s="1">
        <v>2836</v>
      </c>
      <c r="Z187" s="1">
        <v>4.9093181006783295</v>
      </c>
      <c r="AA187" s="1">
        <v>2801</v>
      </c>
      <c r="AB187" s="1">
        <v>3.6578576462297394</v>
      </c>
      <c r="AC187" s="1">
        <v>2838</v>
      </c>
      <c r="AD187" s="1">
        <v>3.7057356608478802</v>
      </c>
      <c r="AE187" s="1">
        <v>2807</v>
      </c>
      <c r="AF187" s="1">
        <v>5.099544339291973</v>
      </c>
      <c r="AG187" s="1">
        <v>2853</v>
      </c>
      <c r="AH187" s="1">
        <v>5.4121428571428574</v>
      </c>
      <c r="AI187" s="1">
        <v>2800</v>
      </c>
      <c r="AJ187" s="1">
        <v>3.8105849582172704</v>
      </c>
      <c r="AK187" s="1">
        <v>2872</v>
      </c>
      <c r="AL187" s="1">
        <v>4.7284604519774014</v>
      </c>
      <c r="AM187" s="1">
        <v>2832</v>
      </c>
      <c r="AN187" s="1">
        <v>4.3019067796610173</v>
      </c>
      <c r="AO187" s="1">
        <v>2832</v>
      </c>
      <c r="AP187" s="1">
        <v>4.8878205128205128</v>
      </c>
      <c r="AQ187" s="1">
        <v>2808</v>
      </c>
      <c r="AR187" s="1">
        <v>4.7163865546218489</v>
      </c>
      <c r="AS187" s="1">
        <v>2856</v>
      </c>
      <c r="AT187" s="1">
        <v>5.2606685633001424</v>
      </c>
      <c r="AU187" s="1">
        <v>2812</v>
      </c>
      <c r="AV187" s="1">
        <v>3.6501754385964911</v>
      </c>
      <c r="AW187" s="1">
        <v>2850</v>
      </c>
      <c r="AX187" s="1">
        <v>4.3935828877005347</v>
      </c>
      <c r="AY187" s="1">
        <v>2805</v>
      </c>
      <c r="AZ187" s="1">
        <v>3.7781702578594136</v>
      </c>
      <c r="BA187" s="1">
        <v>2831</v>
      </c>
      <c r="BB187" s="1">
        <v>4.5146953405017918</v>
      </c>
      <c r="BC187" s="1">
        <v>2790</v>
      </c>
      <c r="BD187" s="1">
        <v>4.1696522655426769</v>
      </c>
      <c r="BE187" s="1">
        <v>2847</v>
      </c>
      <c r="BF187" s="1">
        <v>4.9333095577746073</v>
      </c>
      <c r="BG187" s="1">
        <v>2804</v>
      </c>
      <c r="BH187" s="1">
        <v>4.5328185328185331</v>
      </c>
      <c r="BI187" s="1">
        <v>2849</v>
      </c>
      <c r="BJ187" s="1">
        <v>5.1306657223796037</v>
      </c>
      <c r="BK187" s="1">
        <v>2824</v>
      </c>
    </row>
    <row r="188" spans="1:63" x14ac:dyDescent="0.25">
      <c r="A188" s="22" t="str">
        <f t="shared" si="2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6735</v>
      </c>
      <c r="H188" s="1">
        <v>4.0773106323835995</v>
      </c>
      <c r="I188" s="1">
        <v>5756</v>
      </c>
      <c r="J188" s="1">
        <v>4.8385499557913354</v>
      </c>
      <c r="K188" s="1">
        <v>5655</v>
      </c>
      <c r="L188" s="1">
        <v>4.0261415127222024</v>
      </c>
      <c r="M188" s="1">
        <v>5738</v>
      </c>
      <c r="N188" s="1">
        <v>4.6928952042628778</v>
      </c>
      <c r="O188" s="1">
        <v>5630</v>
      </c>
      <c r="P188" s="1">
        <v>4.0862979922507927</v>
      </c>
      <c r="Q188" s="1">
        <v>5678</v>
      </c>
      <c r="R188" s="1">
        <v>4.7779776898164812</v>
      </c>
      <c r="S188" s="1">
        <v>5558</v>
      </c>
      <c r="T188" s="1">
        <v>3.3870347719727416</v>
      </c>
      <c r="U188" s="1">
        <v>5723</v>
      </c>
      <c r="V188" s="1">
        <v>3.4175257731958761</v>
      </c>
      <c r="W188" s="1">
        <v>5626</v>
      </c>
      <c r="X188" s="1">
        <v>3.4899824253075571</v>
      </c>
      <c r="Y188" s="1">
        <v>5690</v>
      </c>
      <c r="Z188" s="1">
        <v>4.7774384767379203</v>
      </c>
      <c r="AA188" s="1">
        <v>5567</v>
      </c>
      <c r="AB188" s="1">
        <v>4.1984251968503941</v>
      </c>
      <c r="AC188" s="1">
        <v>5715</v>
      </c>
      <c r="AD188" s="1">
        <v>4.5960441910192449</v>
      </c>
      <c r="AE188" s="1">
        <v>5612</v>
      </c>
      <c r="AF188" s="1">
        <v>4.8103478412864886</v>
      </c>
      <c r="AG188" s="1">
        <v>5721</v>
      </c>
      <c r="AH188" s="1">
        <v>5.19625</v>
      </c>
      <c r="AI188" s="1">
        <v>5600</v>
      </c>
      <c r="AJ188" s="1">
        <v>3.756369982547993</v>
      </c>
      <c r="AK188" s="1">
        <v>5730</v>
      </c>
      <c r="AL188" s="1">
        <v>4.7694903214349136</v>
      </c>
      <c r="AM188" s="1">
        <v>5631</v>
      </c>
      <c r="AN188" s="1">
        <v>4.1152219873150102</v>
      </c>
      <c r="AO188" s="1">
        <v>5676</v>
      </c>
      <c r="AP188" s="1">
        <v>4.8042233357193984</v>
      </c>
      <c r="AQ188" s="1">
        <v>5588</v>
      </c>
      <c r="AR188" s="1">
        <v>4.6370500438981566</v>
      </c>
      <c r="AS188" s="1">
        <v>5695</v>
      </c>
      <c r="AT188" s="1">
        <v>5.11421410669531</v>
      </c>
      <c r="AU188" s="1">
        <v>5586</v>
      </c>
      <c r="AV188" s="1">
        <v>3.5820580474934038</v>
      </c>
      <c r="AW188" s="1">
        <v>5685</v>
      </c>
      <c r="AX188" s="1">
        <v>4.2373972112978189</v>
      </c>
      <c r="AY188" s="1">
        <v>5594</v>
      </c>
      <c r="AZ188" s="1">
        <v>3.7506185931424532</v>
      </c>
      <c r="BA188" s="1">
        <v>5658</v>
      </c>
      <c r="BB188" s="1">
        <v>4.3862776877363583</v>
      </c>
      <c r="BC188" s="1">
        <v>5553</v>
      </c>
      <c r="BD188" s="1">
        <v>3.8299331691874778</v>
      </c>
      <c r="BE188" s="1">
        <v>5686</v>
      </c>
      <c r="BF188" s="1">
        <v>4.9167563688553999</v>
      </c>
      <c r="BG188" s="1">
        <v>5574</v>
      </c>
      <c r="BH188" s="1">
        <v>4.2363508277562518</v>
      </c>
      <c r="BI188" s="1">
        <v>5678</v>
      </c>
      <c r="BJ188" s="1">
        <v>4.9840957827019299</v>
      </c>
      <c r="BK188" s="1">
        <v>5596</v>
      </c>
    </row>
    <row r="189" spans="1:63" x14ac:dyDescent="0.25">
      <c r="A189" s="22" t="str">
        <f t="shared" si="2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112</v>
      </c>
      <c r="H189" s="1">
        <v>3.9473684210526314</v>
      </c>
      <c r="I189" s="1">
        <v>95</v>
      </c>
      <c r="J189" s="1">
        <v>5.0210526315789474</v>
      </c>
      <c r="K189" s="1">
        <v>95</v>
      </c>
      <c r="L189" s="1">
        <v>3.9473684210526314</v>
      </c>
      <c r="M189" s="1">
        <v>95</v>
      </c>
      <c r="N189" s="1">
        <v>4.9368421052631577</v>
      </c>
      <c r="O189" s="1">
        <v>95</v>
      </c>
      <c r="P189" s="1">
        <v>3.89247311827957</v>
      </c>
      <c r="Q189" s="1">
        <v>93</v>
      </c>
      <c r="R189" s="1">
        <v>4.946236559139785</v>
      </c>
      <c r="S189" s="1">
        <v>93</v>
      </c>
      <c r="T189" s="1">
        <v>3.2765957446808511</v>
      </c>
      <c r="U189" s="1">
        <v>94</v>
      </c>
      <c r="V189" s="1">
        <v>4.139784946236559</v>
      </c>
      <c r="W189" s="1">
        <v>93</v>
      </c>
      <c r="X189" s="1">
        <v>3.2717391304347827</v>
      </c>
      <c r="Y189" s="1">
        <v>92</v>
      </c>
      <c r="Z189" s="1">
        <v>4.881720430107527</v>
      </c>
      <c r="AA189" s="1">
        <v>93</v>
      </c>
      <c r="AB189" s="1">
        <v>3.4210526315789473</v>
      </c>
      <c r="AC189" s="1">
        <v>95</v>
      </c>
      <c r="AD189" s="1">
        <v>3.4210526315789473</v>
      </c>
      <c r="AE189" s="1">
        <v>95</v>
      </c>
      <c r="AF189" s="1">
        <v>4.9368421052631577</v>
      </c>
      <c r="AG189" s="1">
        <v>95</v>
      </c>
      <c r="AH189" s="1">
        <v>5.3191489361702127</v>
      </c>
      <c r="AI189" s="1">
        <v>94</v>
      </c>
      <c r="AJ189" s="1">
        <v>3.9263157894736844</v>
      </c>
      <c r="AK189" s="1">
        <v>95</v>
      </c>
      <c r="AL189" s="1">
        <v>5.3052631578947365</v>
      </c>
      <c r="AM189" s="1">
        <v>95</v>
      </c>
      <c r="AN189" s="1">
        <v>4.0638297872340425</v>
      </c>
      <c r="AO189" s="1">
        <v>94</v>
      </c>
      <c r="AP189" s="1">
        <v>4.4893617021276597</v>
      </c>
      <c r="AQ189" s="1">
        <v>94</v>
      </c>
      <c r="AR189" s="1">
        <v>4.479166666666667</v>
      </c>
      <c r="AS189" s="1">
        <v>96</v>
      </c>
      <c r="AT189" s="1">
        <v>5.0210526315789474</v>
      </c>
      <c r="AU189" s="1">
        <v>95</v>
      </c>
      <c r="AV189" s="1">
        <v>3.3229166666666665</v>
      </c>
      <c r="AW189" s="1">
        <v>96</v>
      </c>
      <c r="AX189" s="1">
        <v>4.6914893617021276</v>
      </c>
      <c r="AY189" s="1">
        <v>94</v>
      </c>
      <c r="AZ189" s="1">
        <v>3.4375</v>
      </c>
      <c r="BA189" s="1">
        <v>96</v>
      </c>
      <c r="BB189" s="1">
        <v>4.6526315789473687</v>
      </c>
      <c r="BC189" s="1">
        <v>95</v>
      </c>
      <c r="BD189" s="1">
        <v>4.041666666666667</v>
      </c>
      <c r="BE189" s="1">
        <v>96</v>
      </c>
      <c r="BF189" s="1">
        <v>4.7978723404255321</v>
      </c>
      <c r="BG189" s="1">
        <v>94</v>
      </c>
      <c r="BH189" s="1">
        <v>4.260416666666667</v>
      </c>
      <c r="BI189" s="1">
        <v>96</v>
      </c>
      <c r="BJ189" s="1">
        <v>4.9894736842105267</v>
      </c>
      <c r="BK189" s="1">
        <v>95</v>
      </c>
    </row>
    <row r="190" spans="1:63" x14ac:dyDescent="0.25">
      <c r="A190" s="22" t="str">
        <f t="shared" si="2"/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801</v>
      </c>
      <c r="H190" s="1">
        <v>4.1804281345565748</v>
      </c>
      <c r="I190" s="1">
        <v>654</v>
      </c>
      <c r="J190" s="1">
        <v>4.927357032457496</v>
      </c>
      <c r="K190" s="1">
        <v>647</v>
      </c>
      <c r="L190" s="1">
        <v>4.0524691358024691</v>
      </c>
      <c r="M190" s="1">
        <v>648</v>
      </c>
      <c r="N190" s="1">
        <v>4.7894736842105265</v>
      </c>
      <c r="O190" s="1">
        <v>646</v>
      </c>
      <c r="P190" s="1">
        <v>4.1470588235294121</v>
      </c>
      <c r="Q190" s="1">
        <v>646</v>
      </c>
      <c r="R190" s="1">
        <v>4.8380062305295954</v>
      </c>
      <c r="S190" s="1">
        <v>642</v>
      </c>
      <c r="T190" s="1">
        <v>3.4058192955589588</v>
      </c>
      <c r="U190" s="1">
        <v>653</v>
      </c>
      <c r="V190" s="1">
        <v>3.5953488372093023</v>
      </c>
      <c r="W190" s="1">
        <v>645</v>
      </c>
      <c r="X190" s="1">
        <v>3.9398148148148149</v>
      </c>
      <c r="Y190" s="1">
        <v>648</v>
      </c>
      <c r="Z190" s="1">
        <v>5.1770186335403725</v>
      </c>
      <c r="AA190" s="1">
        <v>644</v>
      </c>
      <c r="AB190" s="1">
        <v>3.9</v>
      </c>
      <c r="AC190" s="1">
        <v>650</v>
      </c>
      <c r="AD190" s="1">
        <v>3.8744186046511628</v>
      </c>
      <c r="AE190" s="1">
        <v>645</v>
      </c>
      <c r="AF190" s="1">
        <v>4.9662058371735789</v>
      </c>
      <c r="AG190" s="1">
        <v>651</v>
      </c>
      <c r="AH190" s="1">
        <v>5.2896764252696453</v>
      </c>
      <c r="AI190" s="1">
        <v>649</v>
      </c>
      <c r="AJ190" s="1">
        <v>3.8415384615384616</v>
      </c>
      <c r="AK190" s="1">
        <v>650</v>
      </c>
      <c r="AL190" s="1">
        <v>4.5734157650695515</v>
      </c>
      <c r="AM190" s="1">
        <v>647</v>
      </c>
      <c r="AN190" s="1">
        <v>4.1938461538461542</v>
      </c>
      <c r="AO190" s="1">
        <v>650</v>
      </c>
      <c r="AP190" s="1">
        <v>4.6217054263565895</v>
      </c>
      <c r="AQ190" s="1">
        <v>645</v>
      </c>
      <c r="AR190" s="1">
        <v>4.583333333333333</v>
      </c>
      <c r="AS190" s="1">
        <v>648</v>
      </c>
      <c r="AT190" s="1">
        <v>5.0015552099533434</v>
      </c>
      <c r="AU190" s="1">
        <v>643</v>
      </c>
      <c r="AV190" s="1">
        <v>3.5842349304482224</v>
      </c>
      <c r="AW190" s="1">
        <v>647</v>
      </c>
      <c r="AX190" s="1">
        <v>4.4642857142857144</v>
      </c>
      <c r="AY190" s="1">
        <v>644</v>
      </c>
      <c r="AZ190" s="1">
        <v>3.6968749999999999</v>
      </c>
      <c r="BA190" s="1">
        <v>640</v>
      </c>
      <c r="BB190" s="1">
        <v>4.4145569620253164</v>
      </c>
      <c r="BC190" s="1">
        <v>632</v>
      </c>
      <c r="BD190" s="1">
        <v>4.11937984496124</v>
      </c>
      <c r="BE190" s="1">
        <v>645</v>
      </c>
      <c r="BF190" s="1">
        <v>4.7221350078492934</v>
      </c>
      <c r="BG190" s="1">
        <v>637</v>
      </c>
      <c r="BH190" s="1">
        <v>4.2814930015552095</v>
      </c>
      <c r="BI190" s="1">
        <v>643</v>
      </c>
      <c r="BJ190" s="1">
        <v>4.9828393135725433</v>
      </c>
      <c r="BK190" s="1">
        <v>641</v>
      </c>
    </row>
    <row r="191" spans="1:63" x14ac:dyDescent="0.25">
      <c r="A191" s="22" t="str">
        <f t="shared" si="2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4.0629175946547882</v>
      </c>
      <c r="I191" s="1">
        <v>1796</v>
      </c>
      <c r="J191" s="1">
        <v>4.6854884246188595</v>
      </c>
      <c r="K191" s="1">
        <v>1771</v>
      </c>
      <c r="L191" s="1">
        <v>3.9586823003908429</v>
      </c>
      <c r="M191" s="1">
        <v>1791</v>
      </c>
      <c r="N191" s="1">
        <v>4.6378041878890777</v>
      </c>
      <c r="O191" s="1">
        <v>1767</v>
      </c>
      <c r="P191" s="1">
        <v>4.030456852791878</v>
      </c>
      <c r="Q191" s="1">
        <v>1773</v>
      </c>
      <c r="R191" s="1">
        <v>4.6519241815048824</v>
      </c>
      <c r="S191" s="1">
        <v>1741</v>
      </c>
      <c r="T191" s="1">
        <v>3.4583100167879128</v>
      </c>
      <c r="U191" s="1">
        <v>1787</v>
      </c>
      <c r="V191" s="1">
        <v>4.1023176936122105</v>
      </c>
      <c r="W191" s="1">
        <v>1769</v>
      </c>
      <c r="X191" s="1">
        <v>3.6012443438914028</v>
      </c>
      <c r="Y191" s="1">
        <v>1768</v>
      </c>
      <c r="Z191" s="1">
        <v>4.4939759036144578</v>
      </c>
      <c r="AA191" s="1">
        <v>1743</v>
      </c>
      <c r="AB191" s="1">
        <v>3.8298708590679396</v>
      </c>
      <c r="AC191" s="1">
        <v>1781</v>
      </c>
      <c r="AD191" s="1">
        <v>3.9687144482366326</v>
      </c>
      <c r="AE191" s="1">
        <v>1758</v>
      </c>
      <c r="AF191" s="1">
        <v>4.9652076318742981</v>
      </c>
      <c r="AG191" s="1">
        <v>1782</v>
      </c>
      <c r="AH191" s="1">
        <v>5.1737891737891735</v>
      </c>
      <c r="AI191" s="1">
        <v>1755</v>
      </c>
      <c r="AJ191" s="1">
        <v>3.8660664040517725</v>
      </c>
      <c r="AK191" s="1">
        <v>1777</v>
      </c>
      <c r="AL191" s="1">
        <v>4.5616127200454288</v>
      </c>
      <c r="AM191" s="1">
        <v>1761</v>
      </c>
      <c r="AN191" s="1">
        <v>4.1315345699831365</v>
      </c>
      <c r="AO191" s="1">
        <v>1779</v>
      </c>
      <c r="AP191" s="1">
        <v>4.4584282460136677</v>
      </c>
      <c r="AQ191" s="1">
        <v>1756</v>
      </c>
      <c r="AR191" s="1">
        <v>4.6271954674220961</v>
      </c>
      <c r="AS191" s="1">
        <v>1765</v>
      </c>
      <c r="AT191" s="1">
        <v>4.9196787148594376</v>
      </c>
      <c r="AU191" s="1">
        <v>1743</v>
      </c>
      <c r="AV191" s="1">
        <v>3.4679886685552406</v>
      </c>
      <c r="AW191" s="1">
        <v>1765</v>
      </c>
      <c r="AX191" s="1">
        <v>4.1096516276413482</v>
      </c>
      <c r="AY191" s="1">
        <v>1751</v>
      </c>
      <c r="AZ191" s="1">
        <v>3.6050085372794536</v>
      </c>
      <c r="BA191" s="1">
        <v>1757</v>
      </c>
      <c r="BB191" s="1">
        <v>4.1831797235023043</v>
      </c>
      <c r="BC191" s="1">
        <v>1736</v>
      </c>
      <c r="BD191" s="1">
        <v>4.0970488081725316</v>
      </c>
      <c r="BE191" s="1">
        <v>1762</v>
      </c>
      <c r="BF191" s="1">
        <v>4.4432989690721651</v>
      </c>
      <c r="BG191" s="1">
        <v>1746</v>
      </c>
      <c r="BH191" s="1">
        <v>4.2708215297450423</v>
      </c>
      <c r="BI191" s="1">
        <v>1765</v>
      </c>
      <c r="BJ191" s="1">
        <v>4.7350085665334092</v>
      </c>
      <c r="BK191" s="1">
        <v>1751</v>
      </c>
    </row>
    <row r="192" spans="1:63" x14ac:dyDescent="0.25">
      <c r="A192" s="22" t="str">
        <f t="shared" si="2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741</v>
      </c>
      <c r="H192" s="1">
        <v>3.971107544141252</v>
      </c>
      <c r="I192" s="1">
        <v>623</v>
      </c>
      <c r="J192" s="1">
        <v>4.8016129032258066</v>
      </c>
      <c r="K192" s="1">
        <v>620</v>
      </c>
      <c r="L192" s="1">
        <v>3.9727126805778492</v>
      </c>
      <c r="M192" s="1">
        <v>623</v>
      </c>
      <c r="N192" s="1">
        <v>4.688102893890675</v>
      </c>
      <c r="O192" s="1">
        <v>622</v>
      </c>
      <c r="P192" s="1">
        <v>3.8435483870967744</v>
      </c>
      <c r="Q192" s="1">
        <v>620</v>
      </c>
      <c r="R192" s="1">
        <v>4.7434640522875817</v>
      </c>
      <c r="S192" s="1">
        <v>612</v>
      </c>
      <c r="T192" s="1">
        <v>3.4830371567043619</v>
      </c>
      <c r="U192" s="1">
        <v>619</v>
      </c>
      <c r="V192" s="1">
        <v>3.6931818181818183</v>
      </c>
      <c r="W192" s="1">
        <v>616</v>
      </c>
      <c r="X192" s="1">
        <v>3.3951612903225805</v>
      </c>
      <c r="Y192" s="1">
        <v>620</v>
      </c>
      <c r="Z192" s="1">
        <v>4.8068739770867435</v>
      </c>
      <c r="AA192" s="1">
        <v>611</v>
      </c>
      <c r="AB192" s="1">
        <v>3.8168557536466774</v>
      </c>
      <c r="AC192" s="1">
        <v>617</v>
      </c>
      <c r="AD192" s="1">
        <v>4.1107491856677525</v>
      </c>
      <c r="AE192" s="1">
        <v>614</v>
      </c>
      <c r="AF192" s="1">
        <v>4.8370967741935482</v>
      </c>
      <c r="AG192" s="1">
        <v>620</v>
      </c>
      <c r="AH192" s="1">
        <v>5.1254071661237788</v>
      </c>
      <c r="AI192" s="1">
        <v>614</v>
      </c>
      <c r="AJ192" s="1">
        <v>3.6570048309178742</v>
      </c>
      <c r="AK192" s="1">
        <v>621</v>
      </c>
      <c r="AL192" s="1">
        <v>4.8187702265372172</v>
      </c>
      <c r="AM192" s="1">
        <v>618</v>
      </c>
      <c r="AN192" s="1">
        <v>3.972447325769854</v>
      </c>
      <c r="AO192" s="1">
        <v>617</v>
      </c>
      <c r="AP192" s="1">
        <v>4.4715447154471546</v>
      </c>
      <c r="AQ192" s="1">
        <v>615</v>
      </c>
      <c r="AR192" s="1">
        <v>4.4376012965964344</v>
      </c>
      <c r="AS192" s="1">
        <v>617</v>
      </c>
      <c r="AT192" s="1">
        <v>4.9739837398373981</v>
      </c>
      <c r="AU192" s="1">
        <v>615</v>
      </c>
      <c r="AV192" s="1">
        <v>3.5154471544715449</v>
      </c>
      <c r="AW192" s="1">
        <v>615</v>
      </c>
      <c r="AX192" s="1">
        <v>4.5235772357723576</v>
      </c>
      <c r="AY192" s="1">
        <v>615</v>
      </c>
      <c r="AZ192" s="1">
        <v>3.5993485342019542</v>
      </c>
      <c r="BA192" s="1">
        <v>614</v>
      </c>
      <c r="BB192" s="1">
        <v>4.5334420880913537</v>
      </c>
      <c r="BC192" s="1">
        <v>613</v>
      </c>
      <c r="BD192" s="1">
        <v>3.9459901800327333</v>
      </c>
      <c r="BE192" s="1">
        <v>611</v>
      </c>
      <c r="BF192" s="1">
        <v>4.7088815789473681</v>
      </c>
      <c r="BG192" s="1">
        <v>608</v>
      </c>
      <c r="BH192" s="1">
        <v>4.1416938110749184</v>
      </c>
      <c r="BI192" s="1">
        <v>614</v>
      </c>
      <c r="BJ192" s="1">
        <v>4.8422764227642272</v>
      </c>
      <c r="BK192" s="1">
        <v>615</v>
      </c>
    </row>
    <row r="193" spans="1:63" x14ac:dyDescent="0.25">
      <c r="A193" s="22" t="str">
        <f t="shared" si="2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772</v>
      </c>
      <c r="H193" s="1">
        <v>4.0061255742725876</v>
      </c>
      <c r="I193" s="1">
        <v>653</v>
      </c>
      <c r="J193" s="1">
        <v>4.8338509316770191</v>
      </c>
      <c r="K193" s="1">
        <v>644</v>
      </c>
      <c r="L193" s="1">
        <v>3.931888544891641</v>
      </c>
      <c r="M193" s="1">
        <v>646</v>
      </c>
      <c r="N193" s="1">
        <v>4.5317829457364338</v>
      </c>
      <c r="O193" s="1">
        <v>645</v>
      </c>
      <c r="P193" s="1">
        <v>4.0031104199066876</v>
      </c>
      <c r="Q193" s="1">
        <v>643</v>
      </c>
      <c r="R193" s="1">
        <v>4.643192488262911</v>
      </c>
      <c r="S193" s="1">
        <v>639</v>
      </c>
      <c r="T193" s="1">
        <v>3.4024577572964669</v>
      </c>
      <c r="U193" s="1">
        <v>651</v>
      </c>
      <c r="V193" s="1">
        <v>3.4219474497681608</v>
      </c>
      <c r="W193" s="1">
        <v>647</v>
      </c>
      <c r="X193" s="1">
        <v>3.3111455108359134</v>
      </c>
      <c r="Y193" s="1">
        <v>646</v>
      </c>
      <c r="Z193" s="1">
        <v>4.957746478873239</v>
      </c>
      <c r="AA193" s="1">
        <v>639</v>
      </c>
      <c r="AB193" s="1">
        <v>4.2357473035439135</v>
      </c>
      <c r="AC193" s="1">
        <v>649</v>
      </c>
      <c r="AD193" s="1">
        <v>4.1859374999999996</v>
      </c>
      <c r="AE193" s="1">
        <v>640</v>
      </c>
      <c r="AF193" s="1">
        <v>4.7834101382488479</v>
      </c>
      <c r="AG193" s="1">
        <v>651</v>
      </c>
      <c r="AH193" s="1">
        <v>5.1604361370716507</v>
      </c>
      <c r="AI193" s="1">
        <v>642</v>
      </c>
      <c r="AJ193" s="1">
        <v>3.7972350230414746</v>
      </c>
      <c r="AK193" s="1">
        <v>651</v>
      </c>
      <c r="AL193" s="1">
        <v>4.5588235294117645</v>
      </c>
      <c r="AM193" s="1">
        <v>646</v>
      </c>
      <c r="AN193" s="1">
        <v>4.0543478260869561</v>
      </c>
      <c r="AO193" s="1">
        <v>644</v>
      </c>
      <c r="AP193" s="1">
        <v>5.152410575427683</v>
      </c>
      <c r="AQ193" s="1">
        <v>643</v>
      </c>
      <c r="AR193" s="1">
        <v>4.6336939721792891</v>
      </c>
      <c r="AS193" s="1">
        <v>647</v>
      </c>
      <c r="AT193" s="1">
        <v>5.1203124999999998</v>
      </c>
      <c r="AU193" s="1">
        <v>640</v>
      </c>
      <c r="AV193" s="1">
        <v>3.719814241486068</v>
      </c>
      <c r="AW193" s="1">
        <v>646</v>
      </c>
      <c r="AX193" s="1">
        <v>4.6353677621283254</v>
      </c>
      <c r="AY193" s="1">
        <v>639</v>
      </c>
      <c r="AZ193" s="1">
        <v>3.7950310559006213</v>
      </c>
      <c r="BA193" s="1">
        <v>644</v>
      </c>
      <c r="BB193" s="1">
        <v>4.517350157728707</v>
      </c>
      <c r="BC193" s="1">
        <v>634</v>
      </c>
      <c r="BD193" s="1">
        <v>3.9130434782608696</v>
      </c>
      <c r="BE193" s="1">
        <v>644</v>
      </c>
      <c r="BF193" s="1">
        <v>4.993720565149137</v>
      </c>
      <c r="BG193" s="1">
        <v>637</v>
      </c>
      <c r="BH193" s="1">
        <v>4.0886469673405914</v>
      </c>
      <c r="BI193" s="1">
        <v>643</v>
      </c>
      <c r="BJ193" s="1">
        <v>4.7765624999999998</v>
      </c>
      <c r="BK193" s="1">
        <v>640</v>
      </c>
    </row>
    <row r="194" spans="1:63" x14ac:dyDescent="0.25">
      <c r="A194" s="22" t="str">
        <f t="shared" si="2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4.2727272727272725</v>
      </c>
      <c r="I194" s="1">
        <v>44</v>
      </c>
      <c r="J194" s="1">
        <v>5.1136363636363633</v>
      </c>
      <c r="K194" s="1">
        <v>44</v>
      </c>
      <c r="L194" s="1">
        <v>4.1590909090909092</v>
      </c>
      <c r="M194" s="1">
        <v>44</v>
      </c>
      <c r="N194" s="1">
        <v>4.8604651162790695</v>
      </c>
      <c r="O194" s="1">
        <v>43</v>
      </c>
      <c r="P194" s="1">
        <v>4.2619047619047619</v>
      </c>
      <c r="Q194" s="1">
        <v>42</v>
      </c>
      <c r="R194" s="1">
        <v>4.975609756097561</v>
      </c>
      <c r="S194" s="1">
        <v>41</v>
      </c>
      <c r="T194" s="1">
        <v>3.3636363636363638</v>
      </c>
      <c r="U194" s="1">
        <v>44</v>
      </c>
      <c r="V194" s="1">
        <v>3.3181818181818183</v>
      </c>
      <c r="W194" s="1">
        <v>44</v>
      </c>
      <c r="X194" s="1">
        <v>3.3181818181818183</v>
      </c>
      <c r="Y194" s="1">
        <v>44</v>
      </c>
      <c r="Z194" s="1">
        <v>5.1590909090909092</v>
      </c>
      <c r="AA194" s="1">
        <v>44</v>
      </c>
      <c r="AB194" s="1">
        <v>4.0909090909090908</v>
      </c>
      <c r="AC194" s="1">
        <v>44</v>
      </c>
      <c r="AD194" s="1">
        <v>4.1590909090909092</v>
      </c>
      <c r="AE194" s="1">
        <v>44</v>
      </c>
      <c r="AF194" s="1">
        <v>4.8181818181818183</v>
      </c>
      <c r="AG194" s="1">
        <v>44</v>
      </c>
      <c r="AH194" s="1">
        <v>5.1627906976744189</v>
      </c>
      <c r="AI194" s="1">
        <v>43</v>
      </c>
      <c r="AJ194" s="1">
        <v>3.8181818181818183</v>
      </c>
      <c r="AK194" s="1">
        <v>44</v>
      </c>
      <c r="AL194" s="1">
        <v>4.7272727272727275</v>
      </c>
      <c r="AM194" s="1">
        <v>44</v>
      </c>
      <c r="AN194" s="1">
        <v>4.0714285714285712</v>
      </c>
      <c r="AO194" s="1">
        <v>42</v>
      </c>
      <c r="AP194" s="1">
        <v>5.3095238095238093</v>
      </c>
      <c r="AQ194" s="1">
        <v>42</v>
      </c>
      <c r="AR194" s="1">
        <v>4.7441860465116283</v>
      </c>
      <c r="AS194" s="1">
        <v>43</v>
      </c>
      <c r="AT194" s="1">
        <v>5.4651162790697674</v>
      </c>
      <c r="AU194" s="1">
        <v>43</v>
      </c>
      <c r="AV194" s="1">
        <v>3.7045454545454546</v>
      </c>
      <c r="AW194" s="1">
        <v>44</v>
      </c>
      <c r="AX194" s="1">
        <v>4.6590909090909092</v>
      </c>
      <c r="AY194" s="1">
        <v>44</v>
      </c>
      <c r="AZ194" s="1">
        <v>4.0476190476190474</v>
      </c>
      <c r="BA194" s="1">
        <v>42</v>
      </c>
      <c r="BB194" s="1">
        <v>4.7272727272727275</v>
      </c>
      <c r="BC194" s="1">
        <v>44</v>
      </c>
      <c r="BD194" s="1">
        <v>4</v>
      </c>
      <c r="BE194" s="1">
        <v>44</v>
      </c>
      <c r="BF194" s="1">
        <v>5.3023255813953485</v>
      </c>
      <c r="BG194" s="1">
        <v>43</v>
      </c>
      <c r="BH194" s="1">
        <v>4.4545454545454541</v>
      </c>
      <c r="BI194" s="1">
        <v>44</v>
      </c>
      <c r="BJ194" s="1">
        <v>5.1363636363636367</v>
      </c>
      <c r="BK194" s="1">
        <v>44</v>
      </c>
    </row>
    <row r="195" spans="1:63" x14ac:dyDescent="0.25">
      <c r="A195" s="22" t="str">
        <f t="shared" ref="A195:A242" si="3">E195&amp;C195&amp;D195</f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89</v>
      </c>
      <c r="H195" s="1">
        <v>3.925925925925926</v>
      </c>
      <c r="I195" s="1">
        <v>81</v>
      </c>
      <c r="J195" s="1">
        <v>4.9249999999999998</v>
      </c>
      <c r="K195" s="1">
        <v>80</v>
      </c>
      <c r="L195" s="1">
        <v>4.0123456790123457</v>
      </c>
      <c r="M195" s="1">
        <v>81</v>
      </c>
      <c r="N195" s="1">
        <v>4.9259259259259256</v>
      </c>
      <c r="O195" s="1">
        <v>81</v>
      </c>
      <c r="P195" s="1">
        <v>3.9249999999999998</v>
      </c>
      <c r="Q195" s="1">
        <v>80</v>
      </c>
      <c r="R195" s="1">
        <v>4.875</v>
      </c>
      <c r="S195" s="1">
        <v>80</v>
      </c>
      <c r="T195" s="1">
        <v>3.308641975308642</v>
      </c>
      <c r="U195" s="1">
        <v>81</v>
      </c>
      <c r="V195" s="1">
        <v>4.962025316455696</v>
      </c>
      <c r="W195" s="1">
        <v>79</v>
      </c>
      <c r="X195" s="1">
        <v>3.3624999999999998</v>
      </c>
      <c r="Y195" s="1">
        <v>80</v>
      </c>
      <c r="Z195" s="1">
        <v>4.9506172839506171</v>
      </c>
      <c r="AA195" s="1">
        <v>81</v>
      </c>
      <c r="AB195" s="1">
        <v>3.4814814814814814</v>
      </c>
      <c r="AC195" s="1">
        <v>81</v>
      </c>
      <c r="AD195" s="1">
        <v>3.5555555555555554</v>
      </c>
      <c r="AE195" s="1">
        <v>81</v>
      </c>
      <c r="AF195" s="1">
        <v>4.7407407407407405</v>
      </c>
      <c r="AG195" s="1">
        <v>81</v>
      </c>
      <c r="AH195" s="1">
        <v>5.1604938271604937</v>
      </c>
      <c r="AI195" s="1">
        <v>81</v>
      </c>
      <c r="AJ195" s="1">
        <v>3.9012345679012346</v>
      </c>
      <c r="AK195" s="1">
        <v>81</v>
      </c>
      <c r="AL195" s="1">
        <v>5.1234567901234565</v>
      </c>
      <c r="AM195" s="1">
        <v>81</v>
      </c>
      <c r="AN195" s="1">
        <v>3.9740259740259742</v>
      </c>
      <c r="AO195" s="1">
        <v>77</v>
      </c>
      <c r="AP195" s="1">
        <v>4.5974025974025974</v>
      </c>
      <c r="AQ195" s="1">
        <v>77</v>
      </c>
      <c r="AR195" s="1">
        <v>4.5555555555555554</v>
      </c>
      <c r="AS195" s="1">
        <v>81</v>
      </c>
      <c r="AT195" s="1">
        <v>5.1851851851851851</v>
      </c>
      <c r="AU195" s="1">
        <v>81</v>
      </c>
      <c r="AV195" s="1">
        <v>3.4814814814814814</v>
      </c>
      <c r="AW195" s="1">
        <v>81</v>
      </c>
      <c r="AX195" s="1">
        <v>4.5999999999999996</v>
      </c>
      <c r="AY195" s="1">
        <v>80</v>
      </c>
      <c r="AZ195" s="1">
        <v>3.4567901234567899</v>
      </c>
      <c r="BA195" s="1">
        <v>81</v>
      </c>
      <c r="BB195" s="1">
        <v>4.4303797468354427</v>
      </c>
      <c r="BC195" s="1">
        <v>79</v>
      </c>
      <c r="BD195" s="1">
        <v>3.8271604938271606</v>
      </c>
      <c r="BE195" s="1">
        <v>81</v>
      </c>
      <c r="BF195" s="1">
        <v>4.8641975308641978</v>
      </c>
      <c r="BG195" s="1">
        <v>81</v>
      </c>
      <c r="BH195" s="1">
        <v>3.9012345679012346</v>
      </c>
      <c r="BI195" s="1">
        <v>81</v>
      </c>
      <c r="BJ195" s="1">
        <v>4.8271604938271606</v>
      </c>
      <c r="BK195" s="1">
        <v>81</v>
      </c>
    </row>
    <row r="196" spans="1:63" x14ac:dyDescent="0.25">
      <c r="A196" s="22" t="str">
        <f t="shared" si="3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36</v>
      </c>
      <c r="H196" s="1">
        <v>3.5862068965517242</v>
      </c>
      <c r="I196" s="1">
        <v>29</v>
      </c>
      <c r="J196" s="1">
        <v>4.931034482758621</v>
      </c>
      <c r="K196" s="1">
        <v>29</v>
      </c>
      <c r="L196" s="1">
        <v>3.6071428571428572</v>
      </c>
      <c r="M196" s="1">
        <v>28</v>
      </c>
      <c r="N196" s="1">
        <v>4.7586206896551726</v>
      </c>
      <c r="O196" s="1">
        <v>29</v>
      </c>
      <c r="P196" s="1">
        <v>3.7857142857142856</v>
      </c>
      <c r="Q196" s="1">
        <v>28</v>
      </c>
      <c r="R196" s="1">
        <v>5.1481481481481479</v>
      </c>
      <c r="S196" s="1">
        <v>27</v>
      </c>
      <c r="T196" s="1">
        <v>3.7931034482758621</v>
      </c>
      <c r="U196" s="1">
        <v>29</v>
      </c>
      <c r="V196" s="1">
        <v>4.8965517241379306</v>
      </c>
      <c r="W196" s="1">
        <v>29</v>
      </c>
      <c r="X196" s="1">
        <v>2.8620689655172415</v>
      </c>
      <c r="Y196" s="1">
        <v>29</v>
      </c>
      <c r="Z196" s="1">
        <v>5</v>
      </c>
      <c r="AA196" s="1">
        <v>28</v>
      </c>
      <c r="AB196" s="1">
        <v>3.0344827586206895</v>
      </c>
      <c r="AC196" s="1">
        <v>29</v>
      </c>
      <c r="AD196" s="1">
        <v>3.3793103448275863</v>
      </c>
      <c r="AE196" s="1">
        <v>29</v>
      </c>
      <c r="AF196" s="1">
        <v>4.6206896551724137</v>
      </c>
      <c r="AG196" s="1">
        <v>29</v>
      </c>
      <c r="AH196" s="1">
        <v>5.3103448275862073</v>
      </c>
      <c r="AI196" s="1">
        <v>29</v>
      </c>
      <c r="AJ196" s="1">
        <v>3.8275862068965516</v>
      </c>
      <c r="AK196" s="1">
        <v>29</v>
      </c>
      <c r="AL196" s="1">
        <v>5.3103448275862073</v>
      </c>
      <c r="AM196" s="1">
        <v>29</v>
      </c>
      <c r="AN196" s="1">
        <v>3.896551724137931</v>
      </c>
      <c r="AO196" s="1">
        <v>29</v>
      </c>
      <c r="AP196" s="1">
        <v>4.3793103448275863</v>
      </c>
      <c r="AQ196" s="1">
        <v>29</v>
      </c>
      <c r="AR196" s="1">
        <v>4.1724137931034484</v>
      </c>
      <c r="AS196" s="1">
        <v>29</v>
      </c>
      <c r="AT196" s="1">
        <v>4.8620689655172411</v>
      </c>
      <c r="AU196" s="1">
        <v>29</v>
      </c>
      <c r="AV196" s="1">
        <v>3.3793103448275863</v>
      </c>
      <c r="AW196" s="1">
        <v>29</v>
      </c>
      <c r="AX196" s="1">
        <v>4.4137931034482758</v>
      </c>
      <c r="AY196" s="1">
        <v>29</v>
      </c>
      <c r="AZ196" s="1">
        <v>3.4137931034482758</v>
      </c>
      <c r="BA196" s="1">
        <v>29</v>
      </c>
      <c r="BB196" s="1">
        <v>4.2758620689655169</v>
      </c>
      <c r="BC196" s="1">
        <v>29</v>
      </c>
      <c r="BD196" s="1">
        <v>3.896551724137931</v>
      </c>
      <c r="BE196" s="1">
        <v>29</v>
      </c>
      <c r="BF196" s="1">
        <v>4.5172413793103452</v>
      </c>
      <c r="BG196" s="1">
        <v>29</v>
      </c>
      <c r="BH196" s="1">
        <v>4.1724137931034484</v>
      </c>
      <c r="BI196" s="1">
        <v>29</v>
      </c>
      <c r="BJ196" s="1">
        <v>5</v>
      </c>
      <c r="BK196" s="1">
        <v>29</v>
      </c>
    </row>
    <row r="197" spans="1:63" x14ac:dyDescent="0.25">
      <c r="A197" s="22" t="str">
        <f t="shared" si="3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40</v>
      </c>
      <c r="H197" s="1">
        <v>4.2857142857142856</v>
      </c>
      <c r="I197" s="1">
        <v>35</v>
      </c>
      <c r="J197" s="1">
        <v>5.0882352941176467</v>
      </c>
      <c r="K197" s="1">
        <v>34</v>
      </c>
      <c r="L197" s="1">
        <v>4.3636363636363633</v>
      </c>
      <c r="M197" s="1">
        <v>33</v>
      </c>
      <c r="N197" s="1">
        <v>4.96875</v>
      </c>
      <c r="O197" s="1">
        <v>32</v>
      </c>
      <c r="P197" s="1">
        <v>4.4117647058823533</v>
      </c>
      <c r="Q197" s="1">
        <v>34</v>
      </c>
      <c r="R197" s="1">
        <v>4.9705882352941178</v>
      </c>
      <c r="S197" s="1">
        <v>34</v>
      </c>
      <c r="T197" s="1">
        <v>3.9428571428571431</v>
      </c>
      <c r="U197" s="1">
        <v>35</v>
      </c>
      <c r="V197" s="1">
        <v>5</v>
      </c>
      <c r="W197" s="1">
        <v>34</v>
      </c>
      <c r="X197" s="1">
        <v>3.6857142857142855</v>
      </c>
      <c r="Y197" s="1">
        <v>35</v>
      </c>
      <c r="Z197" s="1">
        <v>4.9705882352941178</v>
      </c>
      <c r="AA197" s="1">
        <v>34</v>
      </c>
      <c r="AB197" s="1">
        <v>3.6285714285714286</v>
      </c>
      <c r="AC197" s="1">
        <v>35</v>
      </c>
      <c r="AD197" s="1">
        <v>3.8235294117647061</v>
      </c>
      <c r="AE197" s="1">
        <v>34</v>
      </c>
      <c r="AF197" s="1">
        <v>4.9428571428571431</v>
      </c>
      <c r="AG197" s="1">
        <v>35</v>
      </c>
      <c r="AH197" s="1">
        <v>5.2352941176470589</v>
      </c>
      <c r="AI197" s="1">
        <v>34</v>
      </c>
      <c r="AJ197" s="1">
        <v>4.2285714285714286</v>
      </c>
      <c r="AK197" s="1">
        <v>35</v>
      </c>
      <c r="AL197" s="1">
        <v>5.2058823529411766</v>
      </c>
      <c r="AM197" s="1">
        <v>34</v>
      </c>
      <c r="AN197" s="1">
        <v>4.4285714285714288</v>
      </c>
      <c r="AO197" s="1">
        <v>35</v>
      </c>
      <c r="AP197" s="1">
        <v>4.6363636363636367</v>
      </c>
      <c r="AQ197" s="1">
        <v>33</v>
      </c>
      <c r="AR197" s="1">
        <v>4.9714285714285715</v>
      </c>
      <c r="AS197" s="1">
        <v>35</v>
      </c>
      <c r="AT197" s="1">
        <v>5.0882352941176467</v>
      </c>
      <c r="AU197" s="1">
        <v>34</v>
      </c>
      <c r="AV197" s="1">
        <v>3.5142857142857142</v>
      </c>
      <c r="AW197" s="1">
        <v>35</v>
      </c>
      <c r="AX197" s="1">
        <v>4.2352941176470589</v>
      </c>
      <c r="AY197" s="1">
        <v>34</v>
      </c>
      <c r="AZ197" s="1">
        <v>3.7428571428571429</v>
      </c>
      <c r="BA197" s="1">
        <v>35</v>
      </c>
      <c r="BB197" s="1">
        <v>4.5294117647058822</v>
      </c>
      <c r="BC197" s="1">
        <v>34</v>
      </c>
      <c r="BD197" s="1">
        <v>3.9411764705882355</v>
      </c>
      <c r="BE197" s="1">
        <v>34</v>
      </c>
      <c r="BF197" s="1">
        <v>4.5</v>
      </c>
      <c r="BG197" s="1">
        <v>32</v>
      </c>
      <c r="BH197" s="1">
        <v>4.3142857142857141</v>
      </c>
      <c r="BI197" s="1">
        <v>35</v>
      </c>
      <c r="BJ197" s="1">
        <v>4.9117647058823533</v>
      </c>
      <c r="BK197" s="1">
        <v>34</v>
      </c>
    </row>
    <row r="198" spans="1:63" x14ac:dyDescent="0.25">
      <c r="A198" s="22" t="str">
        <f t="shared" si="3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120</v>
      </c>
      <c r="H198" s="1">
        <v>3.9603960396039604</v>
      </c>
      <c r="I198" s="1">
        <v>101</v>
      </c>
      <c r="J198" s="1">
        <v>5.0510204081632653</v>
      </c>
      <c r="K198" s="1">
        <v>98</v>
      </c>
      <c r="L198" s="1">
        <v>3.8349514563106797</v>
      </c>
      <c r="M198" s="1">
        <v>103</v>
      </c>
      <c r="N198" s="1">
        <v>4.9175257731958766</v>
      </c>
      <c r="O198" s="1">
        <v>97</v>
      </c>
      <c r="P198" s="1">
        <v>3.891089108910891</v>
      </c>
      <c r="Q198" s="1">
        <v>101</v>
      </c>
      <c r="R198" s="1">
        <v>5.0515463917525771</v>
      </c>
      <c r="S198" s="1">
        <v>97</v>
      </c>
      <c r="T198" s="1">
        <v>3.145631067961165</v>
      </c>
      <c r="U198" s="1">
        <v>103</v>
      </c>
      <c r="V198" s="1">
        <v>3.7777777777777777</v>
      </c>
      <c r="W198" s="1">
        <v>99</v>
      </c>
      <c r="X198" s="1">
        <v>3.284313725490196</v>
      </c>
      <c r="Y198" s="1">
        <v>102</v>
      </c>
      <c r="Z198" s="1">
        <v>5.12</v>
      </c>
      <c r="AA198" s="1">
        <v>100</v>
      </c>
      <c r="AB198" s="1">
        <v>3.262135922330097</v>
      </c>
      <c r="AC198" s="1">
        <v>103</v>
      </c>
      <c r="AD198" s="1">
        <v>3.38</v>
      </c>
      <c r="AE198" s="1">
        <v>100</v>
      </c>
      <c r="AF198" s="1">
        <v>4.9313725490196081</v>
      </c>
      <c r="AG198" s="1">
        <v>102</v>
      </c>
      <c r="AH198" s="1">
        <v>5.3232323232323235</v>
      </c>
      <c r="AI198" s="1">
        <v>99</v>
      </c>
      <c r="AJ198" s="1">
        <v>3.5533980582524274</v>
      </c>
      <c r="AK198" s="1">
        <v>103</v>
      </c>
      <c r="AL198" s="1">
        <v>4.84</v>
      </c>
      <c r="AM198" s="1">
        <v>100</v>
      </c>
      <c r="AN198" s="1">
        <v>4</v>
      </c>
      <c r="AO198" s="1">
        <v>101</v>
      </c>
      <c r="AP198" s="1">
        <v>4.4343434343434343</v>
      </c>
      <c r="AQ198" s="1">
        <v>99</v>
      </c>
      <c r="AR198" s="1">
        <v>4.3663366336633667</v>
      </c>
      <c r="AS198" s="1">
        <v>101</v>
      </c>
      <c r="AT198" s="1">
        <v>4.9387755102040813</v>
      </c>
      <c r="AU198" s="1">
        <v>98</v>
      </c>
      <c r="AV198" s="1">
        <v>3.4752475247524752</v>
      </c>
      <c r="AW198" s="1">
        <v>101</v>
      </c>
      <c r="AX198" s="1">
        <v>4.7448979591836737</v>
      </c>
      <c r="AY198" s="1">
        <v>98</v>
      </c>
      <c r="AZ198" s="1">
        <v>3.4848484848484849</v>
      </c>
      <c r="BA198" s="1">
        <v>99</v>
      </c>
      <c r="BB198" s="1">
        <v>4.7684210526315791</v>
      </c>
      <c r="BC198" s="1">
        <v>95</v>
      </c>
      <c r="BD198" s="1">
        <v>4.0297029702970297</v>
      </c>
      <c r="BE198" s="1">
        <v>101</v>
      </c>
      <c r="BF198" s="1">
        <v>4.8979591836734695</v>
      </c>
      <c r="BG198" s="1">
        <v>98</v>
      </c>
      <c r="BH198" s="1">
        <v>4.1485148514851486</v>
      </c>
      <c r="BI198" s="1">
        <v>101</v>
      </c>
      <c r="BJ198" s="1">
        <v>4.8877551020408161</v>
      </c>
      <c r="BK198" s="1">
        <v>98</v>
      </c>
    </row>
    <row r="199" spans="1:63" x14ac:dyDescent="0.25">
      <c r="A199" s="22" t="str">
        <f t="shared" si="3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230</v>
      </c>
      <c r="H199" s="1">
        <v>3.9353233830845773</v>
      </c>
      <c r="I199" s="1">
        <v>201</v>
      </c>
      <c r="J199" s="1">
        <v>4.8592964824120601</v>
      </c>
      <c r="K199" s="1">
        <v>199</v>
      </c>
      <c r="L199" s="1">
        <v>4.0199999999999996</v>
      </c>
      <c r="M199" s="1">
        <v>200</v>
      </c>
      <c r="N199" s="1">
        <v>4.9045226130653266</v>
      </c>
      <c r="O199" s="1">
        <v>199</v>
      </c>
      <c r="P199" s="1">
        <v>3.98</v>
      </c>
      <c r="Q199" s="1">
        <v>200</v>
      </c>
      <c r="R199" s="1">
        <v>4.9393939393939394</v>
      </c>
      <c r="S199" s="1">
        <v>198</v>
      </c>
      <c r="T199" s="1">
        <v>3.7474747474747474</v>
      </c>
      <c r="U199" s="1">
        <v>198</v>
      </c>
      <c r="V199" s="1">
        <v>4.7614213197969546</v>
      </c>
      <c r="W199" s="1">
        <v>197</v>
      </c>
      <c r="X199" s="1">
        <v>3.4387755102040818</v>
      </c>
      <c r="Y199" s="1">
        <v>196</v>
      </c>
      <c r="Z199" s="1">
        <v>4.7823834196891193</v>
      </c>
      <c r="AA199" s="1">
        <v>193</v>
      </c>
      <c r="AB199" s="1">
        <v>3.702020202020202</v>
      </c>
      <c r="AC199" s="1">
        <v>198</v>
      </c>
      <c r="AD199" s="1">
        <v>3.4595959595959598</v>
      </c>
      <c r="AE199" s="1">
        <v>198</v>
      </c>
      <c r="AF199" s="1">
        <v>4.9141414141414144</v>
      </c>
      <c r="AG199" s="1">
        <v>198</v>
      </c>
      <c r="AH199" s="1">
        <v>5.2923076923076922</v>
      </c>
      <c r="AI199" s="1">
        <v>195</v>
      </c>
      <c r="AJ199" s="1">
        <v>3.92</v>
      </c>
      <c r="AK199" s="1">
        <v>200</v>
      </c>
      <c r="AL199" s="1">
        <v>5.3502538071065988</v>
      </c>
      <c r="AM199" s="1">
        <v>197</v>
      </c>
      <c r="AN199" s="1">
        <v>4.0999999999999996</v>
      </c>
      <c r="AO199" s="1">
        <v>200</v>
      </c>
      <c r="AP199" s="1">
        <v>4.4747474747474749</v>
      </c>
      <c r="AQ199" s="1">
        <v>198</v>
      </c>
      <c r="AR199" s="1">
        <v>4.5422885572139302</v>
      </c>
      <c r="AS199" s="1">
        <v>201</v>
      </c>
      <c r="AT199" s="1">
        <v>5.0845771144278604</v>
      </c>
      <c r="AU199" s="1">
        <v>201</v>
      </c>
      <c r="AV199" s="1">
        <v>3.5950000000000002</v>
      </c>
      <c r="AW199" s="1">
        <v>200</v>
      </c>
      <c r="AX199" s="1">
        <v>4.8282828282828278</v>
      </c>
      <c r="AY199" s="1">
        <v>198</v>
      </c>
      <c r="AZ199" s="1">
        <v>3.5909090909090908</v>
      </c>
      <c r="BA199" s="1">
        <v>198</v>
      </c>
      <c r="BB199" s="1">
        <v>4.608040201005025</v>
      </c>
      <c r="BC199" s="1">
        <v>199</v>
      </c>
      <c r="BD199" s="1">
        <v>3.99</v>
      </c>
      <c r="BE199" s="1">
        <v>200</v>
      </c>
      <c r="BF199" s="1">
        <v>4.8407960199004973</v>
      </c>
      <c r="BG199" s="1">
        <v>201</v>
      </c>
      <c r="BH199" s="1">
        <v>4.4577114427860698</v>
      </c>
      <c r="BI199" s="1">
        <v>201</v>
      </c>
      <c r="BJ199" s="1">
        <v>5.0497512437810945</v>
      </c>
      <c r="BK199" s="1">
        <v>201</v>
      </c>
    </row>
    <row r="200" spans="1:63" x14ac:dyDescent="0.25">
      <c r="A200" s="22" t="str">
        <f t="shared" si="3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3302</v>
      </c>
      <c r="H200" s="1">
        <v>4.1615811373092928</v>
      </c>
      <c r="I200" s="1">
        <v>2884</v>
      </c>
      <c r="J200" s="1">
        <v>4.8845883180858554</v>
      </c>
      <c r="K200" s="1">
        <v>2842</v>
      </c>
      <c r="L200" s="1">
        <v>4.2365029606408919</v>
      </c>
      <c r="M200" s="1">
        <v>2871</v>
      </c>
      <c r="N200" s="1">
        <v>5.0310844224655602</v>
      </c>
      <c r="O200" s="1">
        <v>2831</v>
      </c>
      <c r="P200" s="1">
        <v>4.2299257163070392</v>
      </c>
      <c r="Q200" s="1">
        <v>2827</v>
      </c>
      <c r="R200" s="1">
        <v>4.8705035971223021</v>
      </c>
      <c r="S200" s="1">
        <v>2780</v>
      </c>
      <c r="T200" s="1">
        <v>3.3735150244584209</v>
      </c>
      <c r="U200" s="1">
        <v>2862</v>
      </c>
      <c r="V200" s="1">
        <v>3.6337928596677269</v>
      </c>
      <c r="W200" s="1">
        <v>2829</v>
      </c>
      <c r="X200" s="1">
        <v>3.6075458392101551</v>
      </c>
      <c r="Y200" s="1">
        <v>2836</v>
      </c>
      <c r="Z200" s="1">
        <v>4.9093181006783295</v>
      </c>
      <c r="AA200" s="1">
        <v>2801</v>
      </c>
      <c r="AB200" s="1">
        <v>3.6578576462297394</v>
      </c>
      <c r="AC200" s="1">
        <v>2838</v>
      </c>
      <c r="AD200" s="1">
        <v>3.7057356608478802</v>
      </c>
      <c r="AE200" s="1">
        <v>2807</v>
      </c>
      <c r="AF200" s="1">
        <v>5.099544339291973</v>
      </c>
      <c r="AG200" s="1">
        <v>2853</v>
      </c>
      <c r="AH200" s="1">
        <v>5.4121428571428574</v>
      </c>
      <c r="AI200" s="1">
        <v>2800</v>
      </c>
      <c r="AJ200" s="1">
        <v>3.8105849582172704</v>
      </c>
      <c r="AK200" s="1">
        <v>2872</v>
      </c>
      <c r="AL200" s="1">
        <v>4.7284604519774014</v>
      </c>
      <c r="AM200" s="1">
        <v>2832</v>
      </c>
      <c r="AN200" s="1">
        <v>4.3019067796610173</v>
      </c>
      <c r="AO200" s="1">
        <v>2832</v>
      </c>
      <c r="AP200" s="1">
        <v>4.8878205128205128</v>
      </c>
      <c r="AQ200" s="1">
        <v>2808</v>
      </c>
      <c r="AR200" s="1">
        <v>4.7163865546218489</v>
      </c>
      <c r="AS200" s="1">
        <v>2856</v>
      </c>
      <c r="AT200" s="1">
        <v>5.2606685633001424</v>
      </c>
      <c r="AU200" s="1">
        <v>2812</v>
      </c>
      <c r="AV200" s="1">
        <v>3.6501754385964911</v>
      </c>
      <c r="AW200" s="1">
        <v>2850</v>
      </c>
      <c r="AX200" s="1">
        <v>4.3935828877005347</v>
      </c>
      <c r="AY200" s="1">
        <v>2805</v>
      </c>
      <c r="AZ200" s="1">
        <v>3.7781702578594136</v>
      </c>
      <c r="BA200" s="1">
        <v>2831</v>
      </c>
      <c r="BB200" s="1">
        <v>4.5146953405017918</v>
      </c>
      <c r="BC200" s="1">
        <v>2790</v>
      </c>
      <c r="BD200" s="1">
        <v>4.1696522655426769</v>
      </c>
      <c r="BE200" s="1">
        <v>2847</v>
      </c>
      <c r="BF200" s="1">
        <v>4.9333095577746073</v>
      </c>
      <c r="BG200" s="1">
        <v>2804</v>
      </c>
      <c r="BH200" s="1">
        <v>4.5328185328185331</v>
      </c>
      <c r="BI200" s="1">
        <v>2849</v>
      </c>
      <c r="BJ200" s="1">
        <v>5.1306657223796037</v>
      </c>
      <c r="BK200" s="1">
        <v>2824</v>
      </c>
    </row>
    <row r="201" spans="1:63" x14ac:dyDescent="0.25">
      <c r="A201" s="22" t="str">
        <f t="shared" si="3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548</v>
      </c>
      <c r="H201" s="1">
        <v>4.0715935334872979</v>
      </c>
      <c r="I201" s="1">
        <v>433</v>
      </c>
      <c r="J201" s="1">
        <v>4.8490566037735849</v>
      </c>
      <c r="K201" s="1">
        <v>424</v>
      </c>
      <c r="L201" s="1">
        <v>3.8541666666666665</v>
      </c>
      <c r="M201" s="1">
        <v>432</v>
      </c>
      <c r="N201" s="1">
        <v>4.237089201877934</v>
      </c>
      <c r="O201" s="1">
        <v>426</v>
      </c>
      <c r="P201" s="1">
        <v>3.86013986013986</v>
      </c>
      <c r="Q201" s="1">
        <v>429</v>
      </c>
      <c r="R201" s="1">
        <v>4.5317647058823534</v>
      </c>
      <c r="S201" s="1">
        <v>425</v>
      </c>
      <c r="T201" s="1">
        <v>3.2041763341067284</v>
      </c>
      <c r="U201" s="1">
        <v>431</v>
      </c>
      <c r="V201" s="1">
        <v>3.303529411764706</v>
      </c>
      <c r="W201" s="1">
        <v>425</v>
      </c>
      <c r="X201" s="1">
        <v>3.44392523364486</v>
      </c>
      <c r="Y201" s="1">
        <v>428</v>
      </c>
      <c r="Z201" s="1">
        <v>4.8309523809523807</v>
      </c>
      <c r="AA201" s="1">
        <v>420</v>
      </c>
      <c r="AB201" s="1">
        <v>4.1395348837209305</v>
      </c>
      <c r="AC201" s="1">
        <v>430</v>
      </c>
      <c r="AD201" s="1">
        <v>4.7328605200945626</v>
      </c>
      <c r="AE201" s="1">
        <v>423</v>
      </c>
      <c r="AF201" s="1">
        <v>4.6597222222222223</v>
      </c>
      <c r="AG201" s="1">
        <v>432</v>
      </c>
      <c r="AH201" s="1">
        <v>4.9152941176470586</v>
      </c>
      <c r="AI201" s="1">
        <v>425</v>
      </c>
      <c r="AJ201" s="1">
        <v>3.7726218097447797</v>
      </c>
      <c r="AK201" s="1">
        <v>431</v>
      </c>
      <c r="AL201" s="1">
        <v>4.347417840375587</v>
      </c>
      <c r="AM201" s="1">
        <v>426</v>
      </c>
      <c r="AN201" s="1">
        <v>4.631455399061033</v>
      </c>
      <c r="AO201" s="1">
        <v>426</v>
      </c>
      <c r="AP201" s="1">
        <v>5.4679334916864608</v>
      </c>
      <c r="AQ201" s="1">
        <v>421</v>
      </c>
      <c r="AR201" s="1">
        <v>4.9860465116279071</v>
      </c>
      <c r="AS201" s="1">
        <v>430</v>
      </c>
      <c r="AT201" s="1">
        <v>5.5105882352941178</v>
      </c>
      <c r="AU201" s="1">
        <v>425</v>
      </c>
      <c r="AV201" s="1">
        <v>3.5638051044083525</v>
      </c>
      <c r="AW201" s="1">
        <v>431</v>
      </c>
      <c r="AX201" s="1">
        <v>3.9339622641509435</v>
      </c>
      <c r="AY201" s="1">
        <v>424</v>
      </c>
      <c r="AZ201" s="1">
        <v>3.6985981308411215</v>
      </c>
      <c r="BA201" s="1">
        <v>428</v>
      </c>
      <c r="BB201" s="1">
        <v>4.1662707838479811</v>
      </c>
      <c r="BC201" s="1">
        <v>421</v>
      </c>
      <c r="BD201" s="1">
        <v>3.8395348837209302</v>
      </c>
      <c r="BE201" s="1">
        <v>430</v>
      </c>
      <c r="BF201" s="1">
        <v>4.3042452830188678</v>
      </c>
      <c r="BG201" s="1">
        <v>424</v>
      </c>
      <c r="BH201" s="1">
        <v>3.7126168224299065</v>
      </c>
      <c r="BI201" s="1">
        <v>428</v>
      </c>
      <c r="BJ201" s="1">
        <v>4.27803738317757</v>
      </c>
      <c r="BK201" s="1">
        <v>428</v>
      </c>
    </row>
    <row r="202" spans="1:63" x14ac:dyDescent="0.25">
      <c r="A202" s="22" t="str">
        <f t="shared" si="3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3.5</v>
      </c>
      <c r="I202" s="1">
        <v>4</v>
      </c>
      <c r="J202" s="1">
        <v>4</v>
      </c>
      <c r="K202" s="1">
        <v>3</v>
      </c>
      <c r="L202" s="1">
        <v>3</v>
      </c>
      <c r="M202" s="1">
        <v>4</v>
      </c>
      <c r="N202" s="1">
        <v>4.333333333333333</v>
      </c>
      <c r="O202" s="1">
        <v>3</v>
      </c>
      <c r="P202" s="1">
        <v>3.75</v>
      </c>
      <c r="Q202" s="1">
        <v>4</v>
      </c>
      <c r="R202" s="1">
        <v>4.666666666666667</v>
      </c>
      <c r="S202" s="1">
        <v>3</v>
      </c>
      <c r="T202" s="1">
        <v>3</v>
      </c>
      <c r="U202" s="1">
        <v>4</v>
      </c>
      <c r="V202" s="1">
        <v>2.6666666666666665</v>
      </c>
      <c r="W202" s="1">
        <v>3</v>
      </c>
      <c r="X202" s="1">
        <v>3.25</v>
      </c>
      <c r="Y202" s="1">
        <v>4</v>
      </c>
      <c r="Z202" s="1">
        <v>4.333333333333333</v>
      </c>
      <c r="AA202" s="1">
        <v>3</v>
      </c>
      <c r="AB202" s="1">
        <v>3.5</v>
      </c>
      <c r="AC202" s="1">
        <v>4</v>
      </c>
      <c r="AD202" s="1">
        <v>3.6666666666666665</v>
      </c>
      <c r="AE202" s="1">
        <v>3</v>
      </c>
      <c r="AF202" s="1">
        <v>5</v>
      </c>
      <c r="AG202" s="1">
        <v>4</v>
      </c>
      <c r="AH202" s="1">
        <v>4.666666666666667</v>
      </c>
      <c r="AI202" s="1">
        <v>3</v>
      </c>
      <c r="AJ202" s="1">
        <v>3.25</v>
      </c>
      <c r="AK202" s="1">
        <v>4</v>
      </c>
      <c r="AL202" s="1">
        <v>4.333333333333333</v>
      </c>
      <c r="AM202" s="1">
        <v>3</v>
      </c>
      <c r="AN202" s="1">
        <v>4.5</v>
      </c>
      <c r="AO202" s="1">
        <v>4</v>
      </c>
      <c r="AP202" s="1">
        <v>5</v>
      </c>
      <c r="AQ202" s="1">
        <v>3</v>
      </c>
      <c r="AR202" s="1">
        <v>4.5</v>
      </c>
      <c r="AS202" s="1">
        <v>4</v>
      </c>
      <c r="AT202" s="1">
        <v>5</v>
      </c>
      <c r="AU202" s="1">
        <v>3</v>
      </c>
      <c r="AV202" s="1">
        <v>3.25</v>
      </c>
      <c r="AW202" s="1">
        <v>4</v>
      </c>
      <c r="AX202" s="1">
        <v>4.333333333333333</v>
      </c>
      <c r="AY202" s="1">
        <v>3</v>
      </c>
      <c r="AZ202" s="1">
        <v>3.5</v>
      </c>
      <c r="BA202" s="1">
        <v>4</v>
      </c>
      <c r="BB202" s="1">
        <v>4.666666666666667</v>
      </c>
      <c r="BC202" s="1">
        <v>3</v>
      </c>
      <c r="BD202" s="1">
        <v>3.75</v>
      </c>
      <c r="BE202" s="1">
        <v>4</v>
      </c>
      <c r="BF202" s="1">
        <v>4.333333333333333</v>
      </c>
      <c r="BG202" s="1">
        <v>3</v>
      </c>
      <c r="BH202" s="1">
        <v>4</v>
      </c>
      <c r="BI202" s="1">
        <v>4</v>
      </c>
      <c r="BJ202" s="1">
        <v>4.333333333333333</v>
      </c>
      <c r="BK202" s="1">
        <v>3</v>
      </c>
    </row>
    <row r="203" spans="1:63" x14ac:dyDescent="0.25">
      <c r="A203" s="22" t="str">
        <f t="shared" si="3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3.8898305084745761</v>
      </c>
      <c r="I203" s="1">
        <v>118</v>
      </c>
      <c r="J203" s="1">
        <v>4.6386554621848743</v>
      </c>
      <c r="K203" s="1">
        <v>119</v>
      </c>
      <c r="L203" s="1">
        <v>3.9743589743589745</v>
      </c>
      <c r="M203" s="1">
        <v>117</v>
      </c>
      <c r="N203" s="1">
        <v>4.7033898305084749</v>
      </c>
      <c r="O203" s="1">
        <v>118</v>
      </c>
      <c r="P203" s="1">
        <v>4.0169491525423728</v>
      </c>
      <c r="Q203" s="1">
        <v>118</v>
      </c>
      <c r="R203" s="1">
        <v>4.75</v>
      </c>
      <c r="S203" s="1">
        <v>120</v>
      </c>
      <c r="T203" s="1">
        <v>3.0508474576271185</v>
      </c>
      <c r="U203" s="1">
        <v>118</v>
      </c>
      <c r="V203" s="1">
        <v>3.5249999999999999</v>
      </c>
      <c r="W203" s="1">
        <v>120</v>
      </c>
      <c r="X203" s="1">
        <v>3.3050847457627119</v>
      </c>
      <c r="Y203" s="1">
        <v>118</v>
      </c>
      <c r="Z203" s="1">
        <v>4.8916666666666666</v>
      </c>
      <c r="AA203" s="1">
        <v>120</v>
      </c>
      <c r="AB203" s="1">
        <v>3.6153846153846154</v>
      </c>
      <c r="AC203" s="1">
        <v>117</v>
      </c>
      <c r="AD203" s="1">
        <v>3.8319327731092439</v>
      </c>
      <c r="AE203" s="1">
        <v>119</v>
      </c>
      <c r="AF203" s="1">
        <v>5.1196581196581192</v>
      </c>
      <c r="AG203" s="1">
        <v>117</v>
      </c>
      <c r="AH203" s="1">
        <v>5.3220338983050848</v>
      </c>
      <c r="AI203" s="1">
        <v>118</v>
      </c>
      <c r="AJ203" s="1">
        <v>3.4444444444444446</v>
      </c>
      <c r="AK203" s="1">
        <v>117</v>
      </c>
      <c r="AL203" s="1">
        <v>4.0847457627118642</v>
      </c>
      <c r="AM203" s="1">
        <v>118</v>
      </c>
      <c r="AN203" s="1">
        <v>4.2086956521739127</v>
      </c>
      <c r="AO203" s="1">
        <v>115</v>
      </c>
      <c r="AP203" s="1">
        <v>4.5084745762711869</v>
      </c>
      <c r="AQ203" s="1">
        <v>118</v>
      </c>
      <c r="AR203" s="1">
        <v>4.6525423728813555</v>
      </c>
      <c r="AS203" s="1">
        <v>118</v>
      </c>
      <c r="AT203" s="1">
        <v>5.0588235294117645</v>
      </c>
      <c r="AU203" s="1">
        <v>119</v>
      </c>
      <c r="AV203" s="1">
        <v>3.6666666666666665</v>
      </c>
      <c r="AW203" s="1">
        <v>117</v>
      </c>
      <c r="AX203" s="1">
        <v>4.4406779661016946</v>
      </c>
      <c r="AY203" s="1">
        <v>118</v>
      </c>
      <c r="AZ203" s="1">
        <v>3.6956521739130435</v>
      </c>
      <c r="BA203" s="1">
        <v>115</v>
      </c>
      <c r="BB203" s="1">
        <v>4.4529914529914532</v>
      </c>
      <c r="BC203" s="1">
        <v>117</v>
      </c>
      <c r="BD203" s="1">
        <v>4.0593220338983054</v>
      </c>
      <c r="BE203" s="1">
        <v>118</v>
      </c>
      <c r="BF203" s="1">
        <v>4.7288135593220337</v>
      </c>
      <c r="BG203" s="1">
        <v>118</v>
      </c>
      <c r="BH203" s="1">
        <v>4.4745762711864403</v>
      </c>
      <c r="BI203" s="1">
        <v>118</v>
      </c>
      <c r="BJ203" s="1">
        <v>5.0168067226890756</v>
      </c>
      <c r="BK203" s="1">
        <v>119</v>
      </c>
    </row>
    <row r="204" spans="1:63" x14ac:dyDescent="0.25">
      <c r="A204" s="22" t="str">
        <f t="shared" si="3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366</v>
      </c>
      <c r="H204" s="1">
        <v>4.2707692307692309</v>
      </c>
      <c r="I204" s="1">
        <v>325</v>
      </c>
      <c r="J204" s="1">
        <v>4.9294478527607364</v>
      </c>
      <c r="K204" s="1">
        <v>326</v>
      </c>
      <c r="L204" s="1">
        <v>4.4153846153846157</v>
      </c>
      <c r="M204" s="1">
        <v>325</v>
      </c>
      <c r="N204" s="1">
        <v>4.9380804953560373</v>
      </c>
      <c r="O204" s="1">
        <v>323</v>
      </c>
      <c r="P204" s="1">
        <v>4.2222222222222223</v>
      </c>
      <c r="Q204" s="1">
        <v>324</v>
      </c>
      <c r="R204" s="1">
        <v>4.9813664596273295</v>
      </c>
      <c r="S204" s="1">
        <v>322</v>
      </c>
      <c r="T204" s="1">
        <v>4.1234567901234565</v>
      </c>
      <c r="U204" s="1">
        <v>324</v>
      </c>
      <c r="V204" s="1">
        <v>4.8421052631578947</v>
      </c>
      <c r="W204" s="1">
        <v>323</v>
      </c>
      <c r="X204" s="1">
        <v>3.5201238390092877</v>
      </c>
      <c r="Y204" s="1">
        <v>323</v>
      </c>
      <c r="Z204" s="1">
        <v>4.9968944099378882</v>
      </c>
      <c r="AA204" s="1">
        <v>322</v>
      </c>
      <c r="AB204" s="1">
        <v>3.8430769230769233</v>
      </c>
      <c r="AC204" s="1">
        <v>325</v>
      </c>
      <c r="AD204" s="1">
        <v>3.8130841121495327</v>
      </c>
      <c r="AE204" s="1">
        <v>321</v>
      </c>
      <c r="AF204" s="1">
        <v>5.1723076923076921</v>
      </c>
      <c r="AG204" s="1">
        <v>325</v>
      </c>
      <c r="AH204" s="1">
        <v>5.38006230529595</v>
      </c>
      <c r="AI204" s="1">
        <v>321</v>
      </c>
      <c r="AJ204" s="1">
        <v>4.0679012345679011</v>
      </c>
      <c r="AK204" s="1">
        <v>324</v>
      </c>
      <c r="AL204" s="1">
        <v>4.8923076923076927</v>
      </c>
      <c r="AM204" s="1">
        <v>325</v>
      </c>
      <c r="AN204" s="1">
        <v>4.2693498452012379</v>
      </c>
      <c r="AO204" s="1">
        <v>323</v>
      </c>
      <c r="AP204" s="1">
        <v>4.6086956521739131</v>
      </c>
      <c r="AQ204" s="1">
        <v>322</v>
      </c>
      <c r="AR204" s="1">
        <v>4.7391304347826084</v>
      </c>
      <c r="AS204" s="1">
        <v>322</v>
      </c>
      <c r="AT204" s="1">
        <v>5.1218750000000002</v>
      </c>
      <c r="AU204" s="1">
        <v>320</v>
      </c>
      <c r="AV204" s="1">
        <v>3.7523510971786833</v>
      </c>
      <c r="AW204" s="1">
        <v>319</v>
      </c>
      <c r="AX204" s="1">
        <v>4.5331230283911674</v>
      </c>
      <c r="AY204" s="1">
        <v>317</v>
      </c>
      <c r="AZ204" s="1">
        <v>3.7993730407523509</v>
      </c>
      <c r="BA204" s="1">
        <v>319</v>
      </c>
      <c r="BB204" s="1">
        <v>4.5348101265822782</v>
      </c>
      <c r="BC204" s="1">
        <v>316</v>
      </c>
      <c r="BD204" s="1">
        <v>4.2111801242236027</v>
      </c>
      <c r="BE204" s="1">
        <v>322</v>
      </c>
      <c r="BF204" s="1">
        <v>4.7805642633228844</v>
      </c>
      <c r="BG204" s="1">
        <v>319</v>
      </c>
      <c r="BH204" s="1">
        <v>4.2204968944099379</v>
      </c>
      <c r="BI204" s="1">
        <v>322</v>
      </c>
      <c r="BJ204" s="1">
        <v>4.8062500000000004</v>
      </c>
      <c r="BK204" s="1">
        <v>320</v>
      </c>
    </row>
    <row r="205" spans="1:63" x14ac:dyDescent="0.25">
      <c r="A205" s="22" t="str">
        <f t="shared" si="3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62</v>
      </c>
      <c r="H205" s="1">
        <v>4.1111111111111107</v>
      </c>
      <c r="I205" s="1">
        <v>54</v>
      </c>
      <c r="J205" s="1">
        <v>5.0740740740740744</v>
      </c>
      <c r="K205" s="1">
        <v>54</v>
      </c>
      <c r="L205" s="1">
        <v>4.0185185185185182</v>
      </c>
      <c r="M205" s="1">
        <v>54</v>
      </c>
      <c r="N205" s="1">
        <v>5.0555555555555554</v>
      </c>
      <c r="O205" s="1">
        <v>54</v>
      </c>
      <c r="P205" s="1">
        <v>3.9615384615384617</v>
      </c>
      <c r="Q205" s="1">
        <v>52</v>
      </c>
      <c r="R205" s="1">
        <v>5.166666666666667</v>
      </c>
      <c r="S205" s="1">
        <v>54</v>
      </c>
      <c r="T205" s="1">
        <v>3.5094339622641511</v>
      </c>
      <c r="U205" s="1">
        <v>53</v>
      </c>
      <c r="V205" s="1">
        <v>4.5925925925925926</v>
      </c>
      <c r="W205" s="1">
        <v>54</v>
      </c>
      <c r="X205" s="1">
        <v>3.5094339622641511</v>
      </c>
      <c r="Y205" s="1">
        <v>53</v>
      </c>
      <c r="Z205" s="1">
        <v>4.8867924528301883</v>
      </c>
      <c r="AA205" s="1">
        <v>53</v>
      </c>
      <c r="AB205" s="1">
        <v>3.2407407407407409</v>
      </c>
      <c r="AC205" s="1">
        <v>54</v>
      </c>
      <c r="AD205" s="1">
        <v>3.1296296296296298</v>
      </c>
      <c r="AE205" s="1">
        <v>54</v>
      </c>
      <c r="AF205" s="1">
        <v>4.833333333333333</v>
      </c>
      <c r="AG205" s="1">
        <v>54</v>
      </c>
      <c r="AH205" s="1">
        <v>5.2641509433962268</v>
      </c>
      <c r="AI205" s="1">
        <v>53</v>
      </c>
      <c r="AJ205" s="1">
        <v>3.9074074074074074</v>
      </c>
      <c r="AK205" s="1">
        <v>54</v>
      </c>
      <c r="AL205" s="1">
        <v>4.7962962962962967</v>
      </c>
      <c r="AM205" s="1">
        <v>54</v>
      </c>
      <c r="AN205" s="1">
        <v>4.2222222222222223</v>
      </c>
      <c r="AO205" s="1">
        <v>54</v>
      </c>
      <c r="AP205" s="1">
        <v>4.4444444444444446</v>
      </c>
      <c r="AQ205" s="1">
        <v>54</v>
      </c>
      <c r="AR205" s="1">
        <v>4.4716981132075473</v>
      </c>
      <c r="AS205" s="1">
        <v>53</v>
      </c>
      <c r="AT205" s="1">
        <v>4.8301886792452828</v>
      </c>
      <c r="AU205" s="1">
        <v>53</v>
      </c>
      <c r="AV205" s="1">
        <v>3.7169811320754715</v>
      </c>
      <c r="AW205" s="1">
        <v>53</v>
      </c>
      <c r="AX205" s="1">
        <v>4.6226415094339623</v>
      </c>
      <c r="AY205" s="1">
        <v>53</v>
      </c>
      <c r="AZ205" s="1">
        <v>3.8846153846153846</v>
      </c>
      <c r="BA205" s="1">
        <v>52</v>
      </c>
      <c r="BB205" s="1">
        <v>4.615384615384615</v>
      </c>
      <c r="BC205" s="1">
        <v>52</v>
      </c>
      <c r="BD205" s="1">
        <v>4.0566037735849054</v>
      </c>
      <c r="BE205" s="1">
        <v>53</v>
      </c>
      <c r="BF205" s="1">
        <v>4.6037735849056602</v>
      </c>
      <c r="BG205" s="1">
        <v>53</v>
      </c>
      <c r="BH205" s="1">
        <v>4.2075471698113205</v>
      </c>
      <c r="BI205" s="1">
        <v>53</v>
      </c>
      <c r="BJ205" s="1">
        <v>4.716981132075472</v>
      </c>
      <c r="BK205" s="1">
        <v>53</v>
      </c>
    </row>
    <row r="206" spans="1:63" x14ac:dyDescent="0.25">
      <c r="A206" s="22" t="str">
        <f t="shared" si="3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177</v>
      </c>
      <c r="H206" s="1">
        <v>4.0065359477124183</v>
      </c>
      <c r="I206" s="1">
        <v>153</v>
      </c>
      <c r="J206" s="1">
        <v>4.7218543046357615</v>
      </c>
      <c r="K206" s="1">
        <v>151</v>
      </c>
      <c r="L206" s="1">
        <v>3.8627450980392157</v>
      </c>
      <c r="M206" s="1">
        <v>153</v>
      </c>
      <c r="N206" s="1">
        <v>4.5666666666666664</v>
      </c>
      <c r="O206" s="1">
        <v>150</v>
      </c>
      <c r="P206" s="1">
        <v>3.9536423841059603</v>
      </c>
      <c r="Q206" s="1">
        <v>151</v>
      </c>
      <c r="R206" s="1">
        <v>4.746666666666667</v>
      </c>
      <c r="S206" s="1">
        <v>150</v>
      </c>
      <c r="T206" s="1">
        <v>3.6447368421052633</v>
      </c>
      <c r="U206" s="1">
        <v>152</v>
      </c>
      <c r="V206" s="1">
        <v>4.8733333333333331</v>
      </c>
      <c r="W206" s="1">
        <v>150</v>
      </c>
      <c r="X206" s="1">
        <v>3.4671052631578947</v>
      </c>
      <c r="Y206" s="1">
        <v>152</v>
      </c>
      <c r="Z206" s="1">
        <v>4.7333333333333334</v>
      </c>
      <c r="AA206" s="1">
        <v>150</v>
      </c>
      <c r="AB206" s="1">
        <v>3.7086092715231787</v>
      </c>
      <c r="AC206" s="1">
        <v>151</v>
      </c>
      <c r="AD206" s="1">
        <v>3.6953642384105962</v>
      </c>
      <c r="AE206" s="1">
        <v>151</v>
      </c>
      <c r="AF206" s="1">
        <v>4.7434210526315788</v>
      </c>
      <c r="AG206" s="1">
        <v>152</v>
      </c>
      <c r="AH206" s="1">
        <v>4.9933774834437088</v>
      </c>
      <c r="AI206" s="1">
        <v>151</v>
      </c>
      <c r="AJ206" s="1">
        <v>3.8169934640522878</v>
      </c>
      <c r="AK206" s="1">
        <v>153</v>
      </c>
      <c r="AL206" s="1">
        <v>4.8609271523178812</v>
      </c>
      <c r="AM206" s="1">
        <v>151</v>
      </c>
      <c r="AN206" s="1">
        <v>4.1721854304635766</v>
      </c>
      <c r="AO206" s="1">
        <v>151</v>
      </c>
      <c r="AP206" s="1">
        <v>4.4933333333333332</v>
      </c>
      <c r="AQ206" s="1">
        <v>150</v>
      </c>
      <c r="AR206" s="1">
        <v>4.6733333333333329</v>
      </c>
      <c r="AS206" s="1">
        <v>150</v>
      </c>
      <c r="AT206" s="1">
        <v>4.9867549668874176</v>
      </c>
      <c r="AU206" s="1">
        <v>151</v>
      </c>
      <c r="AV206" s="1">
        <v>3.6776315789473686</v>
      </c>
      <c r="AW206" s="1">
        <v>152</v>
      </c>
      <c r="AX206" s="1">
        <v>4.4238410596026494</v>
      </c>
      <c r="AY206" s="1">
        <v>151</v>
      </c>
      <c r="AZ206" s="1">
        <v>3.6184210526315788</v>
      </c>
      <c r="BA206" s="1">
        <v>152</v>
      </c>
      <c r="BB206" s="1">
        <v>4.2715231788079473</v>
      </c>
      <c r="BC206" s="1">
        <v>151</v>
      </c>
      <c r="BD206" s="1">
        <v>3.8421052631578947</v>
      </c>
      <c r="BE206" s="1">
        <v>152</v>
      </c>
      <c r="BF206" s="1">
        <v>4.4666666666666668</v>
      </c>
      <c r="BG206" s="1">
        <v>150</v>
      </c>
      <c r="BH206" s="1">
        <v>3.7763157894736841</v>
      </c>
      <c r="BI206" s="1">
        <v>152</v>
      </c>
      <c r="BJ206" s="1">
        <v>4.6026490066225163</v>
      </c>
      <c r="BK206" s="1">
        <v>151</v>
      </c>
    </row>
    <row r="207" spans="1:63" x14ac:dyDescent="0.25">
      <c r="A207" s="22" t="str">
        <f t="shared" si="3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126</v>
      </c>
      <c r="H207" s="1">
        <v>3.9603960396039604</v>
      </c>
      <c r="I207" s="1">
        <v>101</v>
      </c>
      <c r="J207" s="1">
        <v>4.84</v>
      </c>
      <c r="K207" s="1">
        <v>100</v>
      </c>
      <c r="L207" s="1">
        <v>3.97</v>
      </c>
      <c r="M207" s="1">
        <v>100</v>
      </c>
      <c r="N207" s="1">
        <v>4.8163265306122449</v>
      </c>
      <c r="O207" s="1">
        <v>98</v>
      </c>
      <c r="P207" s="1">
        <v>4</v>
      </c>
      <c r="Q207" s="1">
        <v>100</v>
      </c>
      <c r="R207" s="1">
        <v>4.8877551020408161</v>
      </c>
      <c r="S207" s="1">
        <v>98</v>
      </c>
      <c r="T207" s="1">
        <v>3.7524752475247523</v>
      </c>
      <c r="U207" s="1">
        <v>101</v>
      </c>
      <c r="V207" s="1">
        <v>5.0999999999999996</v>
      </c>
      <c r="W207" s="1">
        <v>100</v>
      </c>
      <c r="X207" s="1">
        <v>3.4455445544554455</v>
      </c>
      <c r="Y207" s="1">
        <v>101</v>
      </c>
      <c r="Z207" s="1">
        <v>4.7857142857142856</v>
      </c>
      <c r="AA207" s="1">
        <v>98</v>
      </c>
      <c r="AB207" s="1">
        <v>3.7835051546391751</v>
      </c>
      <c r="AC207" s="1">
        <v>97</v>
      </c>
      <c r="AD207" s="1">
        <v>3.7346938775510203</v>
      </c>
      <c r="AE207" s="1">
        <v>98</v>
      </c>
      <c r="AF207" s="1">
        <v>5.03</v>
      </c>
      <c r="AG207" s="1">
        <v>100</v>
      </c>
      <c r="AH207" s="1">
        <v>5.35</v>
      </c>
      <c r="AI207" s="1">
        <v>100</v>
      </c>
      <c r="AJ207" s="1">
        <v>3.8019801980198018</v>
      </c>
      <c r="AK207" s="1">
        <v>101</v>
      </c>
      <c r="AL207" s="1">
        <v>4.83</v>
      </c>
      <c r="AM207" s="1">
        <v>100</v>
      </c>
      <c r="AN207" s="1">
        <v>4.1287128712871288</v>
      </c>
      <c r="AO207" s="1">
        <v>101</v>
      </c>
      <c r="AP207" s="1">
        <v>4.5858585858585856</v>
      </c>
      <c r="AQ207" s="1">
        <v>99</v>
      </c>
      <c r="AR207" s="1">
        <v>4.5247524752475243</v>
      </c>
      <c r="AS207" s="1">
        <v>101</v>
      </c>
      <c r="AT207" s="1">
        <v>5.0909090909090908</v>
      </c>
      <c r="AU207" s="1">
        <v>99</v>
      </c>
      <c r="AV207" s="1">
        <v>3.44</v>
      </c>
      <c r="AW207" s="1">
        <v>100</v>
      </c>
      <c r="AX207" s="1">
        <v>4.3232323232323235</v>
      </c>
      <c r="AY207" s="1">
        <v>99</v>
      </c>
      <c r="AZ207" s="1">
        <v>3.4059405940594059</v>
      </c>
      <c r="BA207" s="1">
        <v>101</v>
      </c>
      <c r="BB207" s="1">
        <v>4.22</v>
      </c>
      <c r="BC207" s="1">
        <v>100</v>
      </c>
      <c r="BD207" s="1">
        <v>3.93</v>
      </c>
      <c r="BE207" s="1">
        <v>100</v>
      </c>
      <c r="BF207" s="1">
        <v>4.6868686868686869</v>
      </c>
      <c r="BG207" s="1">
        <v>99</v>
      </c>
      <c r="BH207" s="1">
        <v>4.217821782178218</v>
      </c>
      <c r="BI207" s="1">
        <v>101</v>
      </c>
      <c r="BJ207" s="1">
        <v>4.8</v>
      </c>
      <c r="BK207" s="1">
        <v>100</v>
      </c>
    </row>
    <row r="208" spans="1:63" x14ac:dyDescent="0.25">
      <c r="A208" s="22" t="str">
        <f t="shared" si="3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651</v>
      </c>
      <c r="H208" s="1">
        <v>3.9359698681732582</v>
      </c>
      <c r="I208" s="1">
        <v>531</v>
      </c>
      <c r="J208" s="1">
        <v>4.9056603773584904</v>
      </c>
      <c r="K208" s="1">
        <v>530</v>
      </c>
      <c r="L208" s="1">
        <v>4.0664136622390892</v>
      </c>
      <c r="M208" s="1">
        <v>527</v>
      </c>
      <c r="N208" s="1">
        <v>4.9160305343511448</v>
      </c>
      <c r="O208" s="1">
        <v>524</v>
      </c>
      <c r="P208" s="1">
        <v>4.0532319391634983</v>
      </c>
      <c r="Q208" s="1">
        <v>526</v>
      </c>
      <c r="R208" s="1">
        <v>5.0114722753346079</v>
      </c>
      <c r="S208" s="1">
        <v>523</v>
      </c>
      <c r="T208" s="1">
        <v>4.1001890359168245</v>
      </c>
      <c r="U208" s="1">
        <v>529</v>
      </c>
      <c r="V208" s="1">
        <v>5.3428030303030303</v>
      </c>
      <c r="W208" s="1">
        <v>528</v>
      </c>
      <c r="X208" s="1">
        <v>3.5977011494252875</v>
      </c>
      <c r="Y208" s="1">
        <v>522</v>
      </c>
      <c r="Z208" s="1">
        <v>4.9404990403071016</v>
      </c>
      <c r="AA208" s="1">
        <v>521</v>
      </c>
      <c r="AB208" s="1">
        <v>3.7003816793893129</v>
      </c>
      <c r="AC208" s="1">
        <v>524</v>
      </c>
      <c r="AD208" s="1">
        <v>3.8134615384615387</v>
      </c>
      <c r="AE208" s="1">
        <v>520</v>
      </c>
      <c r="AF208" s="1">
        <v>4.9752851711026613</v>
      </c>
      <c r="AG208" s="1">
        <v>526</v>
      </c>
      <c r="AH208" s="1">
        <v>5.362763915547025</v>
      </c>
      <c r="AI208" s="1">
        <v>521</v>
      </c>
      <c r="AJ208" s="1">
        <v>3.7698113207547168</v>
      </c>
      <c r="AK208" s="1">
        <v>530</v>
      </c>
      <c r="AL208" s="1">
        <v>4.9904761904761905</v>
      </c>
      <c r="AM208" s="1">
        <v>525</v>
      </c>
      <c r="AN208" s="1">
        <v>4.1381957773512479</v>
      </c>
      <c r="AO208" s="1">
        <v>521</v>
      </c>
      <c r="AP208" s="1">
        <v>4.6192307692307688</v>
      </c>
      <c r="AQ208" s="1">
        <v>520</v>
      </c>
      <c r="AR208" s="1">
        <v>4.4517958412098295</v>
      </c>
      <c r="AS208" s="1">
        <v>529</v>
      </c>
      <c r="AT208" s="1">
        <v>5.0076045627376429</v>
      </c>
      <c r="AU208" s="1">
        <v>526</v>
      </c>
      <c r="AV208" s="1">
        <v>3.4364326375711576</v>
      </c>
      <c r="AW208" s="1">
        <v>527</v>
      </c>
      <c r="AX208" s="1">
        <v>4.3781190019193854</v>
      </c>
      <c r="AY208" s="1">
        <v>521</v>
      </c>
      <c r="AZ208" s="1">
        <v>3.5067437379576107</v>
      </c>
      <c r="BA208" s="1">
        <v>519</v>
      </c>
      <c r="BB208" s="1">
        <v>4.3861003861003862</v>
      </c>
      <c r="BC208" s="1">
        <v>518</v>
      </c>
      <c r="BD208" s="1">
        <v>4.075901328273245</v>
      </c>
      <c r="BE208" s="1">
        <v>527</v>
      </c>
      <c r="BF208" s="1">
        <v>4.8773946360153255</v>
      </c>
      <c r="BG208" s="1">
        <v>522</v>
      </c>
      <c r="BH208" s="1">
        <v>4.2419659735349713</v>
      </c>
      <c r="BI208" s="1">
        <v>529</v>
      </c>
      <c r="BJ208" s="1">
        <v>4.9715370018975333</v>
      </c>
      <c r="BK208" s="1">
        <v>527</v>
      </c>
    </row>
    <row r="209" spans="1:63" x14ac:dyDescent="0.25">
      <c r="A209" s="22" t="str">
        <f t="shared" si="3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112</v>
      </c>
      <c r="H209" s="1">
        <v>3.9473684210526314</v>
      </c>
      <c r="I209" s="1">
        <v>95</v>
      </c>
      <c r="J209" s="1">
        <v>5.0210526315789474</v>
      </c>
      <c r="K209" s="1">
        <v>95</v>
      </c>
      <c r="L209" s="1">
        <v>3.9473684210526314</v>
      </c>
      <c r="M209" s="1">
        <v>95</v>
      </c>
      <c r="N209" s="1">
        <v>4.9368421052631577</v>
      </c>
      <c r="O209" s="1">
        <v>95</v>
      </c>
      <c r="P209" s="1">
        <v>3.89247311827957</v>
      </c>
      <c r="Q209" s="1">
        <v>93</v>
      </c>
      <c r="R209" s="1">
        <v>4.946236559139785</v>
      </c>
      <c r="S209" s="1">
        <v>93</v>
      </c>
      <c r="T209" s="1">
        <v>3.2765957446808511</v>
      </c>
      <c r="U209" s="1">
        <v>94</v>
      </c>
      <c r="V209" s="1">
        <v>4.139784946236559</v>
      </c>
      <c r="W209" s="1">
        <v>93</v>
      </c>
      <c r="X209" s="1">
        <v>3.2717391304347827</v>
      </c>
      <c r="Y209" s="1">
        <v>92</v>
      </c>
      <c r="Z209" s="1">
        <v>4.881720430107527</v>
      </c>
      <c r="AA209" s="1">
        <v>93</v>
      </c>
      <c r="AB209" s="1">
        <v>3.4210526315789473</v>
      </c>
      <c r="AC209" s="1">
        <v>95</v>
      </c>
      <c r="AD209" s="1">
        <v>3.4210526315789473</v>
      </c>
      <c r="AE209" s="1">
        <v>95</v>
      </c>
      <c r="AF209" s="1">
        <v>4.9368421052631577</v>
      </c>
      <c r="AG209" s="1">
        <v>95</v>
      </c>
      <c r="AH209" s="1">
        <v>5.3191489361702127</v>
      </c>
      <c r="AI209" s="1">
        <v>94</v>
      </c>
      <c r="AJ209" s="1">
        <v>3.9263157894736844</v>
      </c>
      <c r="AK209" s="1">
        <v>95</v>
      </c>
      <c r="AL209" s="1">
        <v>5.3052631578947365</v>
      </c>
      <c r="AM209" s="1">
        <v>95</v>
      </c>
      <c r="AN209" s="1">
        <v>4.0638297872340425</v>
      </c>
      <c r="AO209" s="1">
        <v>94</v>
      </c>
      <c r="AP209" s="1">
        <v>4.4893617021276597</v>
      </c>
      <c r="AQ209" s="1">
        <v>94</v>
      </c>
      <c r="AR209" s="1">
        <v>4.479166666666667</v>
      </c>
      <c r="AS209" s="1">
        <v>96</v>
      </c>
      <c r="AT209" s="1">
        <v>5.0210526315789474</v>
      </c>
      <c r="AU209" s="1">
        <v>95</v>
      </c>
      <c r="AV209" s="1">
        <v>3.3229166666666665</v>
      </c>
      <c r="AW209" s="1">
        <v>96</v>
      </c>
      <c r="AX209" s="1">
        <v>4.6914893617021276</v>
      </c>
      <c r="AY209" s="1">
        <v>94</v>
      </c>
      <c r="AZ209" s="1">
        <v>3.4375</v>
      </c>
      <c r="BA209" s="1">
        <v>96</v>
      </c>
      <c r="BB209" s="1">
        <v>4.6526315789473687</v>
      </c>
      <c r="BC209" s="1">
        <v>95</v>
      </c>
      <c r="BD209" s="1">
        <v>4.041666666666667</v>
      </c>
      <c r="BE209" s="1">
        <v>96</v>
      </c>
      <c r="BF209" s="1">
        <v>4.7978723404255321</v>
      </c>
      <c r="BG209" s="1">
        <v>94</v>
      </c>
      <c r="BH209" s="1">
        <v>4.260416666666667</v>
      </c>
      <c r="BI209" s="1">
        <v>96</v>
      </c>
      <c r="BJ209" s="1">
        <v>4.9894736842105267</v>
      </c>
      <c r="BK209" s="1">
        <v>95</v>
      </c>
    </row>
    <row r="210" spans="1:63" x14ac:dyDescent="0.25">
      <c r="A210" s="22" t="str">
        <f t="shared" si="3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1618</v>
      </c>
      <c r="H210" s="1">
        <v>4.1596578759800424</v>
      </c>
      <c r="I210" s="1">
        <v>1403</v>
      </c>
      <c r="J210" s="1">
        <v>5.0744757772957341</v>
      </c>
      <c r="K210" s="1">
        <v>1383</v>
      </c>
      <c r="L210" s="1">
        <v>4.3211991434689505</v>
      </c>
      <c r="M210" s="1">
        <v>1401</v>
      </c>
      <c r="N210" s="1">
        <v>5.2318840579710146</v>
      </c>
      <c r="O210" s="1">
        <v>1380</v>
      </c>
      <c r="P210" s="1">
        <v>4.3104196816208393</v>
      </c>
      <c r="Q210" s="1">
        <v>1382</v>
      </c>
      <c r="R210" s="1">
        <v>5.1596452328159641</v>
      </c>
      <c r="S210" s="1">
        <v>1353</v>
      </c>
      <c r="T210" s="1">
        <v>3.1934097421203438</v>
      </c>
      <c r="U210" s="1">
        <v>1396</v>
      </c>
      <c r="V210" s="1">
        <v>3.6245461147421931</v>
      </c>
      <c r="W210" s="1">
        <v>1377</v>
      </c>
      <c r="X210" s="1">
        <v>3.7856625633598839</v>
      </c>
      <c r="Y210" s="1">
        <v>1381</v>
      </c>
      <c r="Z210" s="1">
        <v>4.8906942392909896</v>
      </c>
      <c r="AA210" s="1">
        <v>1354</v>
      </c>
      <c r="AB210" s="1">
        <v>3.4489500362056482</v>
      </c>
      <c r="AC210" s="1">
        <v>1381</v>
      </c>
      <c r="AD210" s="1">
        <v>3.4197802197802196</v>
      </c>
      <c r="AE210" s="1">
        <v>1365</v>
      </c>
      <c r="AF210" s="1">
        <v>5.1241923905240485</v>
      </c>
      <c r="AG210" s="1">
        <v>1393</v>
      </c>
      <c r="AH210" s="1">
        <v>5.4824304538799415</v>
      </c>
      <c r="AI210" s="1">
        <v>1366</v>
      </c>
      <c r="AJ210" s="1">
        <v>3.8512931034482758</v>
      </c>
      <c r="AK210" s="1">
        <v>1392</v>
      </c>
      <c r="AL210" s="1">
        <v>4.7577955039883975</v>
      </c>
      <c r="AM210" s="1">
        <v>1379</v>
      </c>
      <c r="AN210" s="1">
        <v>4.1971223021582738</v>
      </c>
      <c r="AO210" s="1">
        <v>1390</v>
      </c>
      <c r="AP210" s="1">
        <v>4.5509461426491997</v>
      </c>
      <c r="AQ210" s="1">
        <v>1374</v>
      </c>
      <c r="AR210" s="1">
        <v>4.5877697841726617</v>
      </c>
      <c r="AS210" s="1">
        <v>1390</v>
      </c>
      <c r="AT210" s="1">
        <v>5.0465793304221256</v>
      </c>
      <c r="AU210" s="1">
        <v>1374</v>
      </c>
      <c r="AV210" s="1">
        <v>3.6906993511175199</v>
      </c>
      <c r="AW210" s="1">
        <v>1387</v>
      </c>
      <c r="AX210" s="1">
        <v>4.6081573197378001</v>
      </c>
      <c r="AY210" s="1">
        <v>1373</v>
      </c>
      <c r="AZ210" s="1">
        <v>3.7339650145772594</v>
      </c>
      <c r="BA210" s="1">
        <v>1372</v>
      </c>
      <c r="BB210" s="1">
        <v>4.4985294117647054</v>
      </c>
      <c r="BC210" s="1">
        <v>1360</v>
      </c>
      <c r="BD210" s="1">
        <v>4.1263537906137184</v>
      </c>
      <c r="BE210" s="1">
        <v>1385</v>
      </c>
      <c r="BF210" s="1">
        <v>4.718978102189781</v>
      </c>
      <c r="BG210" s="1">
        <v>1370</v>
      </c>
      <c r="BH210" s="1">
        <v>4.2357606344628698</v>
      </c>
      <c r="BI210" s="1">
        <v>1387</v>
      </c>
      <c r="BJ210" s="1">
        <v>4.8429090909090906</v>
      </c>
      <c r="BK210" s="1">
        <v>1375</v>
      </c>
    </row>
    <row r="211" spans="1:63" x14ac:dyDescent="0.25">
      <c r="A211" s="22" t="str">
        <f t="shared" si="3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143</v>
      </c>
      <c r="H211" s="1">
        <v>4.1007751937984498</v>
      </c>
      <c r="I211" s="1">
        <v>129</v>
      </c>
      <c r="J211" s="1">
        <v>5.1417322834645667</v>
      </c>
      <c r="K211" s="1">
        <v>127</v>
      </c>
      <c r="L211" s="1">
        <v>4.28125</v>
      </c>
      <c r="M211" s="1">
        <v>128</v>
      </c>
      <c r="N211" s="1">
        <v>5.409448818897638</v>
      </c>
      <c r="O211" s="1">
        <v>127</v>
      </c>
      <c r="P211" s="1">
        <v>4.2276422764227641</v>
      </c>
      <c r="Q211" s="1">
        <v>123</v>
      </c>
      <c r="R211" s="1">
        <v>5.2113821138211378</v>
      </c>
      <c r="S211" s="1">
        <v>123</v>
      </c>
      <c r="T211" s="1">
        <v>3.1085271317829459</v>
      </c>
      <c r="U211" s="1">
        <v>129</v>
      </c>
      <c r="V211" s="1">
        <v>3.4330708661417324</v>
      </c>
      <c r="W211" s="1">
        <v>127</v>
      </c>
      <c r="X211" s="1">
        <v>3.5840000000000001</v>
      </c>
      <c r="Y211" s="1">
        <v>125</v>
      </c>
      <c r="Z211" s="1">
        <v>5</v>
      </c>
      <c r="AA211" s="1">
        <v>124</v>
      </c>
      <c r="AB211" s="1">
        <v>3.6171875</v>
      </c>
      <c r="AC211" s="1">
        <v>128</v>
      </c>
      <c r="AD211" s="1">
        <v>3.5079365079365079</v>
      </c>
      <c r="AE211" s="1">
        <v>126</v>
      </c>
      <c r="AF211" s="1">
        <v>5.1328125</v>
      </c>
      <c r="AG211" s="1">
        <v>128</v>
      </c>
      <c r="AH211" s="1">
        <v>5.5984251968503935</v>
      </c>
      <c r="AI211" s="1">
        <v>127</v>
      </c>
      <c r="AJ211" s="1">
        <v>3.6744186046511627</v>
      </c>
      <c r="AK211" s="1">
        <v>129</v>
      </c>
      <c r="AL211" s="1">
        <v>4.8661417322834648</v>
      </c>
      <c r="AM211" s="1">
        <v>127</v>
      </c>
      <c r="AN211" s="1">
        <v>4.0944881889763778</v>
      </c>
      <c r="AO211" s="1">
        <v>127</v>
      </c>
      <c r="AP211" s="1">
        <v>4.6349206349206353</v>
      </c>
      <c r="AQ211" s="1">
        <v>126</v>
      </c>
      <c r="AR211" s="1">
        <v>4.5748031496062991</v>
      </c>
      <c r="AS211" s="1">
        <v>127</v>
      </c>
      <c r="AT211" s="1">
        <v>5.1190476190476186</v>
      </c>
      <c r="AU211" s="1">
        <v>126</v>
      </c>
      <c r="AV211" s="1">
        <v>3.7936507936507935</v>
      </c>
      <c r="AW211" s="1">
        <v>126</v>
      </c>
      <c r="AX211" s="1">
        <v>4.5396825396825395</v>
      </c>
      <c r="AY211" s="1">
        <v>126</v>
      </c>
      <c r="AZ211" s="1">
        <v>3.782258064516129</v>
      </c>
      <c r="BA211" s="1">
        <v>124</v>
      </c>
      <c r="BB211" s="1">
        <v>4.532258064516129</v>
      </c>
      <c r="BC211" s="1">
        <v>124</v>
      </c>
      <c r="BD211" s="1">
        <v>4.0952380952380949</v>
      </c>
      <c r="BE211" s="1">
        <v>126</v>
      </c>
      <c r="BF211" s="1">
        <v>4.6825396825396828</v>
      </c>
      <c r="BG211" s="1">
        <v>126</v>
      </c>
      <c r="BH211" s="1">
        <v>4.2619047619047619</v>
      </c>
      <c r="BI211" s="1">
        <v>126</v>
      </c>
      <c r="BJ211" s="1">
        <v>4.9682539682539684</v>
      </c>
      <c r="BK211" s="1">
        <v>126</v>
      </c>
    </row>
    <row r="212" spans="1:63" x14ac:dyDescent="0.25">
      <c r="A212" s="22" t="str">
        <f t="shared" si="3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4.0629175946547882</v>
      </c>
      <c r="I212" s="1">
        <v>1796</v>
      </c>
      <c r="J212" s="1">
        <v>4.6854884246188595</v>
      </c>
      <c r="K212" s="1">
        <v>1771</v>
      </c>
      <c r="L212" s="1">
        <v>3.9586823003908429</v>
      </c>
      <c r="M212" s="1">
        <v>1791</v>
      </c>
      <c r="N212" s="1">
        <v>4.6378041878890777</v>
      </c>
      <c r="O212" s="1">
        <v>1767</v>
      </c>
      <c r="P212" s="1">
        <v>4.030456852791878</v>
      </c>
      <c r="Q212" s="1">
        <v>1773</v>
      </c>
      <c r="R212" s="1">
        <v>4.6519241815048824</v>
      </c>
      <c r="S212" s="1">
        <v>1741</v>
      </c>
      <c r="T212" s="1">
        <v>3.4583100167879128</v>
      </c>
      <c r="U212" s="1">
        <v>1787</v>
      </c>
      <c r="V212" s="1">
        <v>4.1023176936122105</v>
      </c>
      <c r="W212" s="1">
        <v>1769</v>
      </c>
      <c r="X212" s="1">
        <v>3.6012443438914028</v>
      </c>
      <c r="Y212" s="1">
        <v>1768</v>
      </c>
      <c r="Z212" s="1">
        <v>4.4939759036144578</v>
      </c>
      <c r="AA212" s="1">
        <v>1743</v>
      </c>
      <c r="AB212" s="1">
        <v>3.8298708590679396</v>
      </c>
      <c r="AC212" s="1">
        <v>1781</v>
      </c>
      <c r="AD212" s="1">
        <v>3.9687144482366326</v>
      </c>
      <c r="AE212" s="1">
        <v>1758</v>
      </c>
      <c r="AF212" s="1">
        <v>4.9652076318742981</v>
      </c>
      <c r="AG212" s="1">
        <v>1782</v>
      </c>
      <c r="AH212" s="1">
        <v>5.1737891737891735</v>
      </c>
      <c r="AI212" s="1">
        <v>1755</v>
      </c>
      <c r="AJ212" s="1">
        <v>3.8660664040517725</v>
      </c>
      <c r="AK212" s="1">
        <v>1777</v>
      </c>
      <c r="AL212" s="1">
        <v>4.5616127200454288</v>
      </c>
      <c r="AM212" s="1">
        <v>1761</v>
      </c>
      <c r="AN212" s="1">
        <v>4.1315345699831365</v>
      </c>
      <c r="AO212" s="1">
        <v>1779</v>
      </c>
      <c r="AP212" s="1">
        <v>4.4584282460136677</v>
      </c>
      <c r="AQ212" s="1">
        <v>1756</v>
      </c>
      <c r="AR212" s="1">
        <v>4.6271954674220961</v>
      </c>
      <c r="AS212" s="1">
        <v>1765</v>
      </c>
      <c r="AT212" s="1">
        <v>4.9196787148594376</v>
      </c>
      <c r="AU212" s="1">
        <v>1743</v>
      </c>
      <c r="AV212" s="1">
        <v>3.4679886685552406</v>
      </c>
      <c r="AW212" s="1">
        <v>1765</v>
      </c>
      <c r="AX212" s="1">
        <v>4.1096516276413482</v>
      </c>
      <c r="AY212" s="1">
        <v>1751</v>
      </c>
      <c r="AZ212" s="1">
        <v>3.6050085372794536</v>
      </c>
      <c r="BA212" s="1">
        <v>1757</v>
      </c>
      <c r="BB212" s="1">
        <v>4.1831797235023043</v>
      </c>
      <c r="BC212" s="1">
        <v>1736</v>
      </c>
      <c r="BD212" s="1">
        <v>4.0970488081725316</v>
      </c>
      <c r="BE212" s="1">
        <v>1762</v>
      </c>
      <c r="BF212" s="1">
        <v>4.4432989690721651</v>
      </c>
      <c r="BG212" s="1">
        <v>1746</v>
      </c>
      <c r="BH212" s="1">
        <v>4.2708215297450423</v>
      </c>
      <c r="BI212" s="1">
        <v>1765</v>
      </c>
      <c r="BJ212" s="1">
        <v>4.7350085665334092</v>
      </c>
      <c r="BK212" s="1">
        <v>1751</v>
      </c>
    </row>
    <row r="213" spans="1:63" x14ac:dyDescent="0.25">
      <c r="A213" s="22" t="str">
        <f t="shared" si="3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4179</v>
      </c>
      <c r="H213" s="1">
        <v>3.9597796143250688</v>
      </c>
      <c r="I213" s="1">
        <v>3630</v>
      </c>
      <c r="J213" s="1">
        <v>4.7144460028050492</v>
      </c>
      <c r="K213" s="1">
        <v>3565</v>
      </c>
      <c r="L213" s="1">
        <v>4.000552638850511</v>
      </c>
      <c r="M213" s="1">
        <v>3619</v>
      </c>
      <c r="N213" s="1">
        <v>4.5689364096792344</v>
      </c>
      <c r="O213" s="1">
        <v>3554</v>
      </c>
      <c r="P213" s="1">
        <v>4.006702038536722</v>
      </c>
      <c r="Q213" s="1">
        <v>3581</v>
      </c>
      <c r="R213" s="1">
        <v>4.7685973878478141</v>
      </c>
      <c r="S213" s="1">
        <v>3522</v>
      </c>
      <c r="T213" s="1">
        <v>3.4994462901439647</v>
      </c>
      <c r="U213" s="1">
        <v>3612</v>
      </c>
      <c r="V213" s="1">
        <v>3.7617440225035161</v>
      </c>
      <c r="W213" s="1">
        <v>3555</v>
      </c>
      <c r="X213" s="1">
        <v>3.6869275603663612</v>
      </c>
      <c r="Y213" s="1">
        <v>3603</v>
      </c>
      <c r="Z213" s="1">
        <v>4.7981340118744695</v>
      </c>
      <c r="AA213" s="1">
        <v>3537</v>
      </c>
      <c r="AB213" s="1">
        <v>4.0487058168661285</v>
      </c>
      <c r="AC213" s="1">
        <v>3593</v>
      </c>
      <c r="AD213" s="1">
        <v>4.3997171145685998</v>
      </c>
      <c r="AE213" s="1">
        <v>3535</v>
      </c>
      <c r="AF213" s="1">
        <v>4.8551207327227308</v>
      </c>
      <c r="AG213" s="1">
        <v>3603</v>
      </c>
      <c r="AH213" s="1">
        <v>5.1410800113090191</v>
      </c>
      <c r="AI213" s="1">
        <v>3537</v>
      </c>
      <c r="AJ213" s="1">
        <v>3.7358333333333333</v>
      </c>
      <c r="AK213" s="1">
        <v>3600</v>
      </c>
      <c r="AL213" s="1">
        <v>4.4922425952045133</v>
      </c>
      <c r="AM213" s="1">
        <v>3545</v>
      </c>
      <c r="AN213" s="1">
        <v>4.1703496503496504</v>
      </c>
      <c r="AO213" s="1">
        <v>3575</v>
      </c>
      <c r="AP213" s="1">
        <v>4.5663265306122449</v>
      </c>
      <c r="AQ213" s="1">
        <v>3528</v>
      </c>
      <c r="AR213" s="1">
        <v>4.5899944102850752</v>
      </c>
      <c r="AS213" s="1">
        <v>3578</v>
      </c>
      <c r="AT213" s="1">
        <v>5.0088068181818182</v>
      </c>
      <c r="AU213" s="1">
        <v>3520</v>
      </c>
      <c r="AV213" s="1">
        <v>3.578623391158366</v>
      </c>
      <c r="AW213" s="1">
        <v>3574</v>
      </c>
      <c r="AX213" s="1">
        <v>4.3498583569405103</v>
      </c>
      <c r="AY213" s="1">
        <v>3530</v>
      </c>
      <c r="AZ213" s="1">
        <v>3.6374367622259696</v>
      </c>
      <c r="BA213" s="1">
        <v>3558</v>
      </c>
      <c r="BB213" s="1">
        <v>4.4487693188322837</v>
      </c>
      <c r="BC213" s="1">
        <v>3494</v>
      </c>
      <c r="BD213" s="1">
        <v>3.9938409854423291</v>
      </c>
      <c r="BE213" s="1">
        <v>3572</v>
      </c>
      <c r="BF213" s="1">
        <v>4.5564080704745669</v>
      </c>
      <c r="BG213" s="1">
        <v>3519</v>
      </c>
      <c r="BH213" s="1">
        <v>4.1391377379619261</v>
      </c>
      <c r="BI213" s="1">
        <v>3572</v>
      </c>
      <c r="BJ213" s="1">
        <v>4.7757300822228519</v>
      </c>
      <c r="BK213" s="1">
        <v>3527</v>
      </c>
    </row>
    <row r="214" spans="1:63" x14ac:dyDescent="0.25">
      <c r="A214" s="22" t="str">
        <f t="shared" si="3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291</v>
      </c>
      <c r="H214" s="1">
        <v>3.7226890756302522</v>
      </c>
      <c r="I214" s="1">
        <v>238</v>
      </c>
      <c r="J214" s="1">
        <v>4.6737288135593218</v>
      </c>
      <c r="K214" s="1">
        <v>236</v>
      </c>
      <c r="L214" s="1">
        <v>3.7574468085106383</v>
      </c>
      <c r="M214" s="1">
        <v>235</v>
      </c>
      <c r="N214" s="1">
        <v>4.6724137931034484</v>
      </c>
      <c r="O214" s="1">
        <v>232</v>
      </c>
      <c r="P214" s="1">
        <v>3.795744680851064</v>
      </c>
      <c r="Q214" s="1">
        <v>235</v>
      </c>
      <c r="R214" s="1">
        <v>4.6422413793103452</v>
      </c>
      <c r="S214" s="1">
        <v>232</v>
      </c>
      <c r="T214" s="1">
        <v>3.2278481012658227</v>
      </c>
      <c r="U214" s="1">
        <v>237</v>
      </c>
      <c r="V214" s="1">
        <v>3.4017094017094016</v>
      </c>
      <c r="W214" s="1">
        <v>234</v>
      </c>
      <c r="X214" s="1">
        <v>3.3803418803418803</v>
      </c>
      <c r="Y214" s="1">
        <v>234</v>
      </c>
      <c r="Z214" s="1">
        <v>4.7292576419213974</v>
      </c>
      <c r="AA214" s="1">
        <v>229</v>
      </c>
      <c r="AB214" s="1">
        <v>3.8540772532188843</v>
      </c>
      <c r="AC214" s="1">
        <v>233</v>
      </c>
      <c r="AD214" s="1">
        <v>4.0427350427350426</v>
      </c>
      <c r="AE214" s="1">
        <v>234</v>
      </c>
      <c r="AF214" s="1">
        <v>4.9873417721518987</v>
      </c>
      <c r="AG214" s="1">
        <v>237</v>
      </c>
      <c r="AH214" s="1">
        <v>5.3191489361702127</v>
      </c>
      <c r="AI214" s="1">
        <v>235</v>
      </c>
      <c r="AJ214" s="1">
        <v>3.3839662447257384</v>
      </c>
      <c r="AK214" s="1">
        <v>237</v>
      </c>
      <c r="AL214" s="1">
        <v>4.1923076923076925</v>
      </c>
      <c r="AM214" s="1">
        <v>234</v>
      </c>
      <c r="AN214" s="1">
        <v>4.0680851063829788</v>
      </c>
      <c r="AO214" s="1">
        <v>235</v>
      </c>
      <c r="AP214" s="1">
        <v>4.6581196581196584</v>
      </c>
      <c r="AQ214" s="1">
        <v>234</v>
      </c>
      <c r="AR214" s="1">
        <v>4.4340425531914898</v>
      </c>
      <c r="AS214" s="1">
        <v>235</v>
      </c>
      <c r="AT214" s="1">
        <v>5.0042918454935625</v>
      </c>
      <c r="AU214" s="1">
        <v>233</v>
      </c>
      <c r="AV214" s="1">
        <v>3.3531914893617021</v>
      </c>
      <c r="AW214" s="1">
        <v>235</v>
      </c>
      <c r="AX214" s="1">
        <v>4.4248927038626613</v>
      </c>
      <c r="AY214" s="1">
        <v>233</v>
      </c>
      <c r="AZ214" s="1">
        <v>3.4401709401709404</v>
      </c>
      <c r="BA214" s="1">
        <v>234</v>
      </c>
      <c r="BB214" s="1">
        <v>4.4632034632034632</v>
      </c>
      <c r="BC214" s="1">
        <v>231</v>
      </c>
      <c r="BD214" s="1">
        <v>3.8085106382978724</v>
      </c>
      <c r="BE214" s="1">
        <v>235</v>
      </c>
      <c r="BF214" s="1">
        <v>4.818965517241379</v>
      </c>
      <c r="BG214" s="1">
        <v>232</v>
      </c>
      <c r="BH214" s="1">
        <v>4.3093220338983054</v>
      </c>
      <c r="BI214" s="1">
        <v>236</v>
      </c>
      <c r="BJ214" s="1">
        <v>4.9613733905579398</v>
      </c>
      <c r="BK214" s="1">
        <v>233</v>
      </c>
    </row>
    <row r="215" spans="1:63" x14ac:dyDescent="0.25">
      <c r="A215" s="22" t="str">
        <f t="shared" si="3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853</v>
      </c>
      <c r="H215" s="1">
        <v>4.1046195652173916</v>
      </c>
      <c r="I215" s="1">
        <v>736</v>
      </c>
      <c r="J215" s="1">
        <v>4.9008264462809921</v>
      </c>
      <c r="K215" s="1">
        <v>726</v>
      </c>
      <c r="L215" s="1">
        <v>3.8220108695652173</v>
      </c>
      <c r="M215" s="1">
        <v>736</v>
      </c>
      <c r="N215" s="1">
        <v>4.4262068965517241</v>
      </c>
      <c r="O215" s="1">
        <v>725</v>
      </c>
      <c r="P215" s="1">
        <v>3.8640109890109891</v>
      </c>
      <c r="Q215" s="1">
        <v>728</v>
      </c>
      <c r="R215" s="1">
        <v>4.6086956521739131</v>
      </c>
      <c r="S215" s="1">
        <v>713</v>
      </c>
      <c r="T215" s="1">
        <v>3.3091655266757867</v>
      </c>
      <c r="U215" s="1">
        <v>731</v>
      </c>
      <c r="V215" s="1">
        <v>3.6860304287690178</v>
      </c>
      <c r="W215" s="1">
        <v>723</v>
      </c>
      <c r="X215" s="1">
        <v>3.6914600550964187</v>
      </c>
      <c r="Y215" s="1">
        <v>726</v>
      </c>
      <c r="Z215" s="1">
        <v>4.8134642356241235</v>
      </c>
      <c r="AA215" s="1">
        <v>713</v>
      </c>
      <c r="AB215" s="1">
        <v>4.5273972602739727</v>
      </c>
      <c r="AC215" s="1">
        <v>730</v>
      </c>
      <c r="AD215" s="1">
        <v>5.2205270457697646</v>
      </c>
      <c r="AE215" s="1">
        <v>721</v>
      </c>
      <c r="AF215" s="1">
        <v>4.7219178082191782</v>
      </c>
      <c r="AG215" s="1">
        <v>730</v>
      </c>
      <c r="AH215" s="1">
        <v>5.0264255910987483</v>
      </c>
      <c r="AI215" s="1">
        <v>719</v>
      </c>
      <c r="AJ215" s="1">
        <v>3.6060191518467852</v>
      </c>
      <c r="AK215" s="1">
        <v>731</v>
      </c>
      <c r="AL215" s="1">
        <v>4.3744798890429957</v>
      </c>
      <c r="AM215" s="1">
        <v>721</v>
      </c>
      <c r="AN215" s="1">
        <v>4.0372413793103448</v>
      </c>
      <c r="AO215" s="1">
        <v>725</v>
      </c>
      <c r="AP215" s="1">
        <v>4.6312849162011176</v>
      </c>
      <c r="AQ215" s="1">
        <v>716</v>
      </c>
      <c r="AR215" s="1">
        <v>4.5900962861072898</v>
      </c>
      <c r="AS215" s="1">
        <v>727</v>
      </c>
      <c r="AT215" s="1">
        <v>5.0153631284916198</v>
      </c>
      <c r="AU215" s="1">
        <v>716</v>
      </c>
      <c r="AV215" s="1">
        <v>3.4806629834254146</v>
      </c>
      <c r="AW215" s="1">
        <v>724</v>
      </c>
      <c r="AX215" s="1">
        <v>4.1101813110181311</v>
      </c>
      <c r="AY215" s="1">
        <v>717</v>
      </c>
      <c r="AZ215" s="1">
        <v>3.5924369747899161</v>
      </c>
      <c r="BA215" s="1">
        <v>714</v>
      </c>
      <c r="BB215" s="1">
        <v>4.1768033946251766</v>
      </c>
      <c r="BC215" s="1">
        <v>707</v>
      </c>
      <c r="BD215" s="1">
        <v>3.7886740331491713</v>
      </c>
      <c r="BE215" s="1">
        <v>724</v>
      </c>
      <c r="BF215" s="1">
        <v>4.3874125874125873</v>
      </c>
      <c r="BG215" s="1">
        <v>715</v>
      </c>
      <c r="BH215" s="1">
        <v>3.8611111111111112</v>
      </c>
      <c r="BI215" s="1">
        <v>720</v>
      </c>
      <c r="BJ215" s="1">
        <v>4.5196078431372548</v>
      </c>
      <c r="BK215" s="1">
        <v>714</v>
      </c>
    </row>
    <row r="216" spans="1:63" x14ac:dyDescent="0.25">
      <c r="A216" s="22" t="str">
        <f t="shared" si="3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323</v>
      </c>
      <c r="H216" s="1">
        <v>3.705223880597015</v>
      </c>
      <c r="I216" s="1">
        <v>268</v>
      </c>
      <c r="J216" s="1">
        <v>4.3939393939393936</v>
      </c>
      <c r="K216" s="1">
        <v>264</v>
      </c>
      <c r="L216" s="1">
        <v>3.7528089887640448</v>
      </c>
      <c r="M216" s="1">
        <v>267</v>
      </c>
      <c r="N216" s="1">
        <v>4.2878787878787881</v>
      </c>
      <c r="O216" s="1">
        <v>264</v>
      </c>
      <c r="P216" s="1">
        <v>3.7622641509433961</v>
      </c>
      <c r="Q216" s="1">
        <v>265</v>
      </c>
      <c r="R216" s="1">
        <v>4.4092664092664089</v>
      </c>
      <c r="S216" s="1">
        <v>259</v>
      </c>
      <c r="T216" s="1">
        <v>3.1704545454545454</v>
      </c>
      <c r="U216" s="1">
        <v>264</v>
      </c>
      <c r="V216" s="1">
        <v>3.4341085271317828</v>
      </c>
      <c r="W216" s="1">
        <v>258</v>
      </c>
      <c r="X216" s="1">
        <v>3.4344569288389515</v>
      </c>
      <c r="Y216" s="1">
        <v>267</v>
      </c>
      <c r="Z216" s="1">
        <v>4.4372623574144487</v>
      </c>
      <c r="AA216" s="1">
        <v>263</v>
      </c>
      <c r="AB216" s="1">
        <v>3.8301886792452828</v>
      </c>
      <c r="AC216" s="1">
        <v>265</v>
      </c>
      <c r="AD216" s="1">
        <v>4.1832061068702293</v>
      </c>
      <c r="AE216" s="1">
        <v>262</v>
      </c>
      <c r="AF216" s="1">
        <v>4.8226415094339625</v>
      </c>
      <c r="AG216" s="1">
        <v>265</v>
      </c>
      <c r="AH216" s="1">
        <v>5.054263565891473</v>
      </c>
      <c r="AI216" s="1">
        <v>258</v>
      </c>
      <c r="AJ216" s="1">
        <v>3.5601503759398496</v>
      </c>
      <c r="AK216" s="1">
        <v>266</v>
      </c>
      <c r="AL216" s="1">
        <v>4.2150943396226417</v>
      </c>
      <c r="AM216" s="1">
        <v>265</v>
      </c>
      <c r="AN216" s="1">
        <v>4.0378787878787881</v>
      </c>
      <c r="AO216" s="1">
        <v>264</v>
      </c>
      <c r="AP216" s="1">
        <v>4.3992395437262362</v>
      </c>
      <c r="AQ216" s="1">
        <v>263</v>
      </c>
      <c r="AR216" s="1">
        <v>4.4618320610687023</v>
      </c>
      <c r="AS216" s="1">
        <v>262</v>
      </c>
      <c r="AT216" s="1">
        <v>4.8062015503875966</v>
      </c>
      <c r="AU216" s="1">
        <v>258</v>
      </c>
      <c r="AV216" s="1">
        <v>3.4362934362934361</v>
      </c>
      <c r="AW216" s="1">
        <v>259</v>
      </c>
      <c r="AX216" s="1">
        <v>4.0038910505836576</v>
      </c>
      <c r="AY216" s="1">
        <v>257</v>
      </c>
      <c r="AZ216" s="1">
        <v>3.4573643410852712</v>
      </c>
      <c r="BA216" s="1">
        <v>258</v>
      </c>
      <c r="BB216" s="1">
        <v>4.03125</v>
      </c>
      <c r="BC216" s="1">
        <v>256</v>
      </c>
      <c r="BD216" s="1">
        <v>3.773076923076923</v>
      </c>
      <c r="BE216" s="1">
        <v>260</v>
      </c>
      <c r="BF216" s="1">
        <v>4.2421875</v>
      </c>
      <c r="BG216" s="1">
        <v>256</v>
      </c>
      <c r="BH216" s="1">
        <v>4.0498084291187739</v>
      </c>
      <c r="BI216" s="1">
        <v>261</v>
      </c>
      <c r="BJ216" s="1">
        <v>4.5096525096525095</v>
      </c>
      <c r="BK216" s="1">
        <v>259</v>
      </c>
    </row>
    <row r="217" spans="1:63" x14ac:dyDescent="0.25">
      <c r="A217" s="22" t="str">
        <f t="shared" si="3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198</v>
      </c>
      <c r="H217" s="1">
        <v>3.9805194805194803</v>
      </c>
      <c r="I217" s="1">
        <v>154</v>
      </c>
      <c r="J217" s="1">
        <v>4.7320261437908497</v>
      </c>
      <c r="K217" s="1">
        <v>153</v>
      </c>
      <c r="L217" s="1">
        <v>3.9542483660130721</v>
      </c>
      <c r="M217" s="1">
        <v>153</v>
      </c>
      <c r="N217" s="1">
        <v>4.7189542483660132</v>
      </c>
      <c r="O217" s="1">
        <v>153</v>
      </c>
      <c r="P217" s="1">
        <v>3.9864864864864864</v>
      </c>
      <c r="Q217" s="1">
        <v>148</v>
      </c>
      <c r="R217" s="1">
        <v>4.7162162162162158</v>
      </c>
      <c r="S217" s="1">
        <v>148</v>
      </c>
      <c r="T217" s="1">
        <v>3.5555555555555554</v>
      </c>
      <c r="U217" s="1">
        <v>153</v>
      </c>
      <c r="V217" s="1">
        <v>4.4675324675324672</v>
      </c>
      <c r="W217" s="1">
        <v>154</v>
      </c>
      <c r="X217" s="1">
        <v>3.52</v>
      </c>
      <c r="Y217" s="1">
        <v>150</v>
      </c>
      <c r="Z217" s="1">
        <v>4.6133333333333333</v>
      </c>
      <c r="AA217" s="1">
        <v>150</v>
      </c>
      <c r="AB217" s="1">
        <v>3.361842105263158</v>
      </c>
      <c r="AC217" s="1">
        <v>152</v>
      </c>
      <c r="AD217" s="1">
        <v>3.5933333333333333</v>
      </c>
      <c r="AE217" s="1">
        <v>150</v>
      </c>
      <c r="AF217" s="1">
        <v>4.9346405228758172</v>
      </c>
      <c r="AG217" s="1">
        <v>153</v>
      </c>
      <c r="AH217" s="1">
        <v>5.2434210526315788</v>
      </c>
      <c r="AI217" s="1">
        <v>152</v>
      </c>
      <c r="AJ217" s="1">
        <v>3.8896103896103895</v>
      </c>
      <c r="AK217" s="1">
        <v>154</v>
      </c>
      <c r="AL217" s="1">
        <v>5.1764705882352944</v>
      </c>
      <c r="AM217" s="1">
        <v>153</v>
      </c>
      <c r="AN217" s="1">
        <v>4.0264900662251657</v>
      </c>
      <c r="AO217" s="1">
        <v>151</v>
      </c>
      <c r="AP217" s="1">
        <v>4.4640522875816995</v>
      </c>
      <c r="AQ217" s="1">
        <v>153</v>
      </c>
      <c r="AR217" s="1">
        <v>4.4640522875816995</v>
      </c>
      <c r="AS217" s="1">
        <v>153</v>
      </c>
      <c r="AT217" s="1">
        <v>4.8947368421052628</v>
      </c>
      <c r="AU217" s="1">
        <v>152</v>
      </c>
      <c r="AV217" s="1">
        <v>3.5161290322580645</v>
      </c>
      <c r="AW217" s="1">
        <v>155</v>
      </c>
      <c r="AX217" s="1">
        <v>4.258064516129032</v>
      </c>
      <c r="AY217" s="1">
        <v>155</v>
      </c>
      <c r="AZ217" s="1">
        <v>3.5294117647058822</v>
      </c>
      <c r="BA217" s="1">
        <v>153</v>
      </c>
      <c r="BB217" s="1">
        <v>4.3026315789473681</v>
      </c>
      <c r="BC217" s="1">
        <v>152</v>
      </c>
      <c r="BD217" s="1">
        <v>4.0454545454545459</v>
      </c>
      <c r="BE217" s="1">
        <v>154</v>
      </c>
      <c r="BF217" s="1">
        <v>4.5974025974025974</v>
      </c>
      <c r="BG217" s="1">
        <v>154</v>
      </c>
      <c r="BH217" s="1">
        <v>4.3701298701298699</v>
      </c>
      <c r="BI217" s="1">
        <v>154</v>
      </c>
      <c r="BJ217" s="1">
        <v>4.8169934640522873</v>
      </c>
      <c r="BK217" s="1">
        <v>153</v>
      </c>
    </row>
    <row r="218" spans="1:63" x14ac:dyDescent="0.25">
      <c r="A218" s="22" t="str">
        <f t="shared" si="3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168</v>
      </c>
      <c r="H218" s="1">
        <v>4.4149659863945576</v>
      </c>
      <c r="I218" s="1">
        <v>147</v>
      </c>
      <c r="J218" s="1">
        <v>5.0068027210884356</v>
      </c>
      <c r="K218" s="1">
        <v>147</v>
      </c>
      <c r="L218" s="1">
        <v>4.296551724137931</v>
      </c>
      <c r="M218" s="1">
        <v>145</v>
      </c>
      <c r="N218" s="1">
        <v>4.8620689655172411</v>
      </c>
      <c r="O218" s="1">
        <v>145</v>
      </c>
      <c r="P218" s="1">
        <v>4.4642857142857144</v>
      </c>
      <c r="Q218" s="1">
        <v>140</v>
      </c>
      <c r="R218" s="1">
        <v>5.0571428571428569</v>
      </c>
      <c r="S218" s="1">
        <v>140</v>
      </c>
      <c r="T218" s="1">
        <v>3.7123287671232879</v>
      </c>
      <c r="U218" s="1">
        <v>146</v>
      </c>
      <c r="V218" s="1">
        <v>4.5136986301369859</v>
      </c>
      <c r="W218" s="1">
        <v>146</v>
      </c>
      <c r="X218" s="1">
        <v>3.8904109589041096</v>
      </c>
      <c r="Y218" s="1">
        <v>146</v>
      </c>
      <c r="Z218" s="1">
        <v>5.0547945205479454</v>
      </c>
      <c r="AA218" s="1">
        <v>146</v>
      </c>
      <c r="AB218" s="1">
        <v>3.8571428571428572</v>
      </c>
      <c r="AC218" s="1">
        <v>147</v>
      </c>
      <c r="AD218" s="1">
        <v>3.7945205479452055</v>
      </c>
      <c r="AE218" s="1">
        <v>146</v>
      </c>
      <c r="AF218" s="1">
        <v>5.0821917808219181</v>
      </c>
      <c r="AG218" s="1">
        <v>146</v>
      </c>
      <c r="AH218" s="1">
        <v>5.314685314685315</v>
      </c>
      <c r="AI218" s="1">
        <v>143</v>
      </c>
      <c r="AJ218" s="1">
        <v>4.1564625850340136</v>
      </c>
      <c r="AK218" s="1">
        <v>147</v>
      </c>
      <c r="AL218" s="1">
        <v>4.8275862068965516</v>
      </c>
      <c r="AM218" s="1">
        <v>145</v>
      </c>
      <c r="AN218" s="1">
        <v>4.1517241379310343</v>
      </c>
      <c r="AO218" s="1">
        <v>145</v>
      </c>
      <c r="AP218" s="1">
        <v>4.5273972602739727</v>
      </c>
      <c r="AQ218" s="1">
        <v>146</v>
      </c>
      <c r="AR218" s="1">
        <v>4.5734265734265733</v>
      </c>
      <c r="AS218" s="1">
        <v>143</v>
      </c>
      <c r="AT218" s="1">
        <v>4.9787234042553195</v>
      </c>
      <c r="AU218" s="1">
        <v>141</v>
      </c>
      <c r="AV218" s="1">
        <v>3.6438356164383561</v>
      </c>
      <c r="AW218" s="1">
        <v>146</v>
      </c>
      <c r="AX218" s="1">
        <v>4.4657534246575343</v>
      </c>
      <c r="AY218" s="1">
        <v>146</v>
      </c>
      <c r="AZ218" s="1">
        <v>3.86013986013986</v>
      </c>
      <c r="BA218" s="1">
        <v>143</v>
      </c>
      <c r="BB218" s="1">
        <v>4.47887323943662</v>
      </c>
      <c r="BC218" s="1">
        <v>142</v>
      </c>
      <c r="BD218" s="1">
        <v>4.0758620689655176</v>
      </c>
      <c r="BE218" s="1">
        <v>145</v>
      </c>
      <c r="BF218" s="1">
        <v>4.5999999999999996</v>
      </c>
      <c r="BG218" s="1">
        <v>145</v>
      </c>
      <c r="BH218" s="1">
        <v>4.1232876712328768</v>
      </c>
      <c r="BI218" s="1">
        <v>146</v>
      </c>
      <c r="BJ218" s="1">
        <v>4.6643835616438354</v>
      </c>
      <c r="BK218" s="1">
        <v>146</v>
      </c>
    </row>
    <row r="219" spans="1:63" x14ac:dyDescent="0.25">
      <c r="A219" s="22" t="str">
        <f t="shared" si="3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3214</v>
      </c>
      <c r="H219" s="1">
        <v>3.8955916473317864</v>
      </c>
      <c r="I219" s="1">
        <v>2586</v>
      </c>
      <c r="J219" s="1">
        <v>4.5956862745098039</v>
      </c>
      <c r="K219" s="1">
        <v>2550</v>
      </c>
      <c r="L219" s="1">
        <v>3.8524844720496896</v>
      </c>
      <c r="M219" s="1">
        <v>2576</v>
      </c>
      <c r="N219" s="1">
        <v>4.4707740916271721</v>
      </c>
      <c r="O219" s="1">
        <v>2532</v>
      </c>
      <c r="P219" s="1">
        <v>3.9097303634232121</v>
      </c>
      <c r="Q219" s="1">
        <v>2559</v>
      </c>
      <c r="R219" s="1">
        <v>4.583333333333333</v>
      </c>
      <c r="S219" s="1">
        <v>2520</v>
      </c>
      <c r="T219" s="1">
        <v>3.5516705516705516</v>
      </c>
      <c r="U219" s="1">
        <v>2574</v>
      </c>
      <c r="V219" s="1">
        <v>3.6876235666271255</v>
      </c>
      <c r="W219" s="1">
        <v>2529</v>
      </c>
      <c r="X219" s="1">
        <v>3.5054901960784313</v>
      </c>
      <c r="Y219" s="1">
        <v>2550</v>
      </c>
      <c r="Z219" s="1">
        <v>4.5181347150259068</v>
      </c>
      <c r="AA219" s="1">
        <v>2509</v>
      </c>
      <c r="AB219" s="1">
        <v>3.8498439937597504</v>
      </c>
      <c r="AC219" s="1">
        <v>2564</v>
      </c>
      <c r="AD219" s="1">
        <v>4.0363636363636362</v>
      </c>
      <c r="AE219" s="1">
        <v>2530</v>
      </c>
      <c r="AF219" s="1">
        <v>4.7029664324746294</v>
      </c>
      <c r="AG219" s="1">
        <v>2562</v>
      </c>
      <c r="AH219" s="1">
        <v>4.9836913285600639</v>
      </c>
      <c r="AI219" s="1">
        <v>2514</v>
      </c>
      <c r="AJ219" s="1">
        <v>3.7052877138413685</v>
      </c>
      <c r="AK219" s="1">
        <v>2572</v>
      </c>
      <c r="AL219" s="1">
        <v>4.5554681353265147</v>
      </c>
      <c r="AM219" s="1">
        <v>2542</v>
      </c>
      <c r="AN219" s="1">
        <v>3.945248337895972</v>
      </c>
      <c r="AO219" s="1">
        <v>2557</v>
      </c>
      <c r="AP219" s="1">
        <v>4.3462450592885373</v>
      </c>
      <c r="AQ219" s="1">
        <v>2530</v>
      </c>
      <c r="AR219" s="1">
        <v>4.4719717757742066</v>
      </c>
      <c r="AS219" s="1">
        <v>2551</v>
      </c>
      <c r="AT219" s="1">
        <v>4.8376442499005172</v>
      </c>
      <c r="AU219" s="1">
        <v>2513</v>
      </c>
      <c r="AV219" s="1">
        <v>3.4287956061200471</v>
      </c>
      <c r="AW219" s="1">
        <v>2549</v>
      </c>
      <c r="AX219" s="1">
        <v>4.153296266878475</v>
      </c>
      <c r="AY219" s="1">
        <v>2518</v>
      </c>
      <c r="AZ219" s="1">
        <v>3.5416831291979456</v>
      </c>
      <c r="BA219" s="1">
        <v>2531</v>
      </c>
      <c r="BB219" s="1">
        <v>4.1605136436597112</v>
      </c>
      <c r="BC219" s="1">
        <v>2492</v>
      </c>
      <c r="BD219" s="1">
        <v>3.9594966574911523</v>
      </c>
      <c r="BE219" s="1">
        <v>2543</v>
      </c>
      <c r="BF219" s="1">
        <v>4.4185953711093378</v>
      </c>
      <c r="BG219" s="1">
        <v>2506</v>
      </c>
      <c r="BH219" s="1">
        <v>4.0926216640502355</v>
      </c>
      <c r="BI219" s="1">
        <v>2548</v>
      </c>
      <c r="BJ219" s="1">
        <v>4.6327907899960303</v>
      </c>
      <c r="BK219" s="1">
        <v>2519</v>
      </c>
    </row>
    <row r="220" spans="1:63" x14ac:dyDescent="0.25">
      <c r="A220" s="22" t="str">
        <f t="shared" si="3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361</v>
      </c>
      <c r="H220" s="1">
        <v>4.1672240802675589</v>
      </c>
      <c r="I220" s="1">
        <v>299</v>
      </c>
      <c r="J220" s="1">
        <v>5.2524916943521598</v>
      </c>
      <c r="K220" s="1">
        <v>301</v>
      </c>
      <c r="L220" s="1">
        <v>4.0167785234899327</v>
      </c>
      <c r="M220" s="1">
        <v>298</v>
      </c>
      <c r="N220" s="1">
        <v>5.0869565217391308</v>
      </c>
      <c r="O220" s="1">
        <v>299</v>
      </c>
      <c r="P220" s="1">
        <v>4.0135593220338981</v>
      </c>
      <c r="Q220" s="1">
        <v>295</v>
      </c>
      <c r="R220" s="1">
        <v>5.1491525423728817</v>
      </c>
      <c r="S220" s="1">
        <v>295</v>
      </c>
      <c r="T220" s="1">
        <v>3.0536912751677852</v>
      </c>
      <c r="U220" s="1">
        <v>298</v>
      </c>
      <c r="V220" s="1">
        <v>3.6046511627906979</v>
      </c>
      <c r="W220" s="1">
        <v>301</v>
      </c>
      <c r="X220" s="1">
        <v>3.4406779661016951</v>
      </c>
      <c r="Y220" s="1">
        <v>295</v>
      </c>
      <c r="Z220" s="1">
        <v>5.006756756756757</v>
      </c>
      <c r="AA220" s="1">
        <v>296</v>
      </c>
      <c r="AB220" s="1">
        <v>3.6254180602006687</v>
      </c>
      <c r="AC220" s="1">
        <v>299</v>
      </c>
      <c r="AD220" s="1">
        <v>3.7651006711409396</v>
      </c>
      <c r="AE220" s="1">
        <v>298</v>
      </c>
      <c r="AF220" s="1">
        <v>4.8163265306122449</v>
      </c>
      <c r="AG220" s="1">
        <v>294</v>
      </c>
      <c r="AH220" s="1">
        <v>5.3973063973063971</v>
      </c>
      <c r="AI220" s="1">
        <v>297</v>
      </c>
      <c r="AJ220" s="1">
        <v>3.935810810810811</v>
      </c>
      <c r="AK220" s="1">
        <v>296</v>
      </c>
      <c r="AL220" s="1">
        <v>4.88</v>
      </c>
      <c r="AM220" s="1">
        <v>300</v>
      </c>
      <c r="AN220" s="1">
        <v>4.1418918918918921</v>
      </c>
      <c r="AO220" s="1">
        <v>296</v>
      </c>
      <c r="AP220" s="1">
        <v>4.5585284280936458</v>
      </c>
      <c r="AQ220" s="1">
        <v>299</v>
      </c>
      <c r="AR220" s="1">
        <v>4.6345514950166109</v>
      </c>
      <c r="AS220" s="1">
        <v>301</v>
      </c>
      <c r="AT220" s="1">
        <v>5.04</v>
      </c>
      <c r="AU220" s="1">
        <v>300</v>
      </c>
      <c r="AV220" s="1">
        <v>3.691029900332226</v>
      </c>
      <c r="AW220" s="1">
        <v>301</v>
      </c>
      <c r="AX220" s="1">
        <v>4.4733333333333336</v>
      </c>
      <c r="AY220" s="1">
        <v>300</v>
      </c>
      <c r="AZ220" s="1">
        <v>3.8193979933110369</v>
      </c>
      <c r="BA220" s="1">
        <v>299</v>
      </c>
      <c r="BB220" s="1">
        <v>4.5423728813559325</v>
      </c>
      <c r="BC220" s="1">
        <v>295</v>
      </c>
      <c r="BD220" s="1">
        <v>4.01</v>
      </c>
      <c r="BE220" s="1">
        <v>300</v>
      </c>
      <c r="BF220" s="1">
        <v>4.6006711409395971</v>
      </c>
      <c r="BG220" s="1">
        <v>298</v>
      </c>
      <c r="BH220" s="1">
        <v>4.0398671096345513</v>
      </c>
      <c r="BI220" s="1">
        <v>301</v>
      </c>
      <c r="BJ220" s="1">
        <v>4.691029900332226</v>
      </c>
      <c r="BK220" s="1">
        <v>301</v>
      </c>
    </row>
    <row r="221" spans="1:63" x14ac:dyDescent="0.25">
      <c r="A221" s="22" t="str">
        <f t="shared" si="3"/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4.2454545454545451</v>
      </c>
      <c r="I221" s="1">
        <v>110</v>
      </c>
      <c r="J221" s="1">
        <v>5.1495327102803738</v>
      </c>
      <c r="K221" s="1">
        <v>107</v>
      </c>
      <c r="L221" s="1">
        <v>4.1181818181818182</v>
      </c>
      <c r="M221" s="1">
        <v>110</v>
      </c>
      <c r="N221" s="1">
        <v>5.1308411214953269</v>
      </c>
      <c r="O221" s="1">
        <v>107</v>
      </c>
      <c r="P221" s="1">
        <v>4.1467889908256881</v>
      </c>
      <c r="Q221" s="1">
        <v>109</v>
      </c>
      <c r="R221" s="1">
        <v>5.0873786407766994</v>
      </c>
      <c r="S221" s="1">
        <v>103</v>
      </c>
      <c r="T221" s="1">
        <v>3.1545454545454548</v>
      </c>
      <c r="U221" s="1">
        <v>110</v>
      </c>
      <c r="V221" s="1">
        <v>3.6542056074766354</v>
      </c>
      <c r="W221" s="1">
        <v>107</v>
      </c>
      <c r="X221" s="1">
        <v>3.5185185185185186</v>
      </c>
      <c r="Y221" s="1">
        <v>108</v>
      </c>
      <c r="Z221" s="1">
        <v>4.867924528301887</v>
      </c>
      <c r="AA221" s="1">
        <v>106</v>
      </c>
      <c r="AB221" s="1">
        <v>3.5909090909090908</v>
      </c>
      <c r="AC221" s="1">
        <v>110</v>
      </c>
      <c r="AD221" s="1">
        <v>3.6698113207547172</v>
      </c>
      <c r="AE221" s="1">
        <v>106</v>
      </c>
      <c r="AF221" s="1">
        <v>4.9908256880733948</v>
      </c>
      <c r="AG221" s="1">
        <v>109</v>
      </c>
      <c r="AH221" s="1">
        <v>5.352380952380952</v>
      </c>
      <c r="AI221" s="1">
        <v>105</v>
      </c>
      <c r="AJ221" s="1">
        <v>3.8636363636363638</v>
      </c>
      <c r="AK221" s="1">
        <v>110</v>
      </c>
      <c r="AL221" s="1">
        <v>4.8971962616822431</v>
      </c>
      <c r="AM221" s="1">
        <v>107</v>
      </c>
      <c r="AN221" s="1">
        <v>4.1559633027522933</v>
      </c>
      <c r="AO221" s="1">
        <v>109</v>
      </c>
      <c r="AP221" s="1">
        <v>4.5809523809523807</v>
      </c>
      <c r="AQ221" s="1">
        <v>105</v>
      </c>
      <c r="AR221" s="1">
        <v>4.568807339449541</v>
      </c>
      <c r="AS221" s="1">
        <v>109</v>
      </c>
      <c r="AT221" s="1">
        <v>4.990654205607477</v>
      </c>
      <c r="AU221" s="1">
        <v>107</v>
      </c>
      <c r="AV221" s="1">
        <v>3.6238532110091741</v>
      </c>
      <c r="AW221" s="1">
        <v>109</v>
      </c>
      <c r="AX221" s="1">
        <v>4.5648148148148149</v>
      </c>
      <c r="AY221" s="1">
        <v>108</v>
      </c>
      <c r="AZ221" s="1">
        <v>3.7777777777777777</v>
      </c>
      <c r="BA221" s="1">
        <v>108</v>
      </c>
      <c r="BB221" s="1">
        <v>4.5943396226415096</v>
      </c>
      <c r="BC221" s="1">
        <v>106</v>
      </c>
      <c r="BD221" s="1">
        <v>4.1203703703703702</v>
      </c>
      <c r="BE221" s="1">
        <v>108</v>
      </c>
      <c r="BF221" s="1">
        <v>4.8037383177570092</v>
      </c>
      <c r="BG221" s="1">
        <v>107</v>
      </c>
      <c r="BH221" s="1">
        <v>4.3055555555555554</v>
      </c>
      <c r="BI221" s="1">
        <v>108</v>
      </c>
      <c r="BJ221" s="1">
        <v>4.9722222222222223</v>
      </c>
      <c r="BK221" s="1">
        <v>108</v>
      </c>
    </row>
    <row r="222" spans="1:63" x14ac:dyDescent="0.25">
      <c r="A222" s="22" t="str">
        <f t="shared" si="3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18</v>
      </c>
      <c r="H222" s="1">
        <v>4.166666666666667</v>
      </c>
      <c r="I222" s="1">
        <v>18</v>
      </c>
      <c r="J222" s="1">
        <v>5.0588235294117645</v>
      </c>
      <c r="K222" s="1">
        <v>17</v>
      </c>
      <c r="L222" s="1">
        <v>3.9444444444444446</v>
      </c>
      <c r="M222" s="1">
        <v>18</v>
      </c>
      <c r="N222" s="1">
        <v>4.882352941176471</v>
      </c>
      <c r="O222" s="1">
        <v>17</v>
      </c>
      <c r="P222" s="1">
        <v>4.0588235294117645</v>
      </c>
      <c r="Q222" s="1">
        <v>17</v>
      </c>
      <c r="R222" s="1">
        <v>4.9411764705882355</v>
      </c>
      <c r="S222" s="1">
        <v>17</v>
      </c>
      <c r="T222" s="1">
        <v>3.1666666666666665</v>
      </c>
      <c r="U222" s="1">
        <v>18</v>
      </c>
      <c r="V222" s="1">
        <v>4.4117647058823533</v>
      </c>
      <c r="W222" s="1">
        <v>17</v>
      </c>
      <c r="X222" s="1">
        <v>3.5555555555555554</v>
      </c>
      <c r="Y222" s="1">
        <v>18</v>
      </c>
      <c r="Z222" s="1">
        <v>5.1875</v>
      </c>
      <c r="AA222" s="1">
        <v>16</v>
      </c>
      <c r="AB222" s="1">
        <v>3.2777777777777777</v>
      </c>
      <c r="AC222" s="1">
        <v>18</v>
      </c>
      <c r="AD222" s="1">
        <v>3.3529411764705883</v>
      </c>
      <c r="AE222" s="1">
        <v>17</v>
      </c>
      <c r="AF222" s="1">
        <v>5.1111111111111107</v>
      </c>
      <c r="AG222" s="1">
        <v>18</v>
      </c>
      <c r="AH222" s="1">
        <v>5.375</v>
      </c>
      <c r="AI222" s="1">
        <v>16</v>
      </c>
      <c r="AJ222" s="1">
        <v>4.2777777777777777</v>
      </c>
      <c r="AK222" s="1">
        <v>18</v>
      </c>
      <c r="AL222" s="1">
        <v>5.0588235294117645</v>
      </c>
      <c r="AM222" s="1">
        <v>17</v>
      </c>
      <c r="AN222" s="1">
        <v>4.4444444444444446</v>
      </c>
      <c r="AO222" s="1">
        <v>18</v>
      </c>
      <c r="AP222" s="1">
        <v>4.6470588235294121</v>
      </c>
      <c r="AQ222" s="1">
        <v>17</v>
      </c>
      <c r="AR222" s="1">
        <v>4.7647058823529411</v>
      </c>
      <c r="AS222" s="1">
        <v>17</v>
      </c>
      <c r="AT222" s="1">
        <v>5.0625</v>
      </c>
      <c r="AU222" s="1">
        <v>16</v>
      </c>
      <c r="AV222" s="1">
        <v>3.5294117647058822</v>
      </c>
      <c r="AW222" s="1">
        <v>17</v>
      </c>
      <c r="AX222" s="1">
        <v>4.25</v>
      </c>
      <c r="AY222" s="1">
        <v>16</v>
      </c>
      <c r="AZ222" s="1">
        <v>3.5882352941176472</v>
      </c>
      <c r="BA222" s="1">
        <v>17</v>
      </c>
      <c r="BB222" s="1">
        <v>4.375</v>
      </c>
      <c r="BC222" s="1">
        <v>16</v>
      </c>
      <c r="BD222" s="1">
        <v>4.117647058823529</v>
      </c>
      <c r="BE222" s="1">
        <v>17</v>
      </c>
      <c r="BF222" s="1">
        <v>4.9375</v>
      </c>
      <c r="BG222" s="1">
        <v>16</v>
      </c>
      <c r="BH222" s="1">
        <v>4.7058823529411766</v>
      </c>
      <c r="BI222" s="1">
        <v>17</v>
      </c>
      <c r="BJ222" s="1">
        <v>5.1875</v>
      </c>
      <c r="BK222" s="1">
        <v>16</v>
      </c>
    </row>
    <row r="223" spans="1:63" x14ac:dyDescent="0.25">
      <c r="A223" s="22" t="str">
        <f t="shared" si="3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1718</v>
      </c>
      <c r="H223" s="1">
        <v>4.0449966420416388</v>
      </c>
      <c r="I223" s="1">
        <v>1489</v>
      </c>
      <c r="J223" s="1">
        <v>4.8021902806297057</v>
      </c>
      <c r="K223" s="1">
        <v>1461</v>
      </c>
      <c r="L223" s="1">
        <v>3.8921105866486849</v>
      </c>
      <c r="M223" s="1">
        <v>1483</v>
      </c>
      <c r="N223" s="1">
        <v>4.4896836313617605</v>
      </c>
      <c r="O223" s="1">
        <v>1454</v>
      </c>
      <c r="P223" s="1">
        <v>3.9406548431105048</v>
      </c>
      <c r="Q223" s="1">
        <v>1466</v>
      </c>
      <c r="R223" s="1">
        <v>4.7374651810584956</v>
      </c>
      <c r="S223" s="1">
        <v>1436</v>
      </c>
      <c r="T223" s="1">
        <v>3.4817813765182186</v>
      </c>
      <c r="U223" s="1">
        <v>1482</v>
      </c>
      <c r="V223" s="1">
        <v>3.7644230769230771</v>
      </c>
      <c r="W223" s="1">
        <v>1456</v>
      </c>
      <c r="X223" s="1">
        <v>3.622615803814714</v>
      </c>
      <c r="Y223" s="1">
        <v>1468</v>
      </c>
      <c r="Z223" s="1">
        <v>4.7702984038861898</v>
      </c>
      <c r="AA223" s="1">
        <v>1441</v>
      </c>
      <c r="AB223" s="1">
        <v>4.2518669382213172</v>
      </c>
      <c r="AC223" s="1">
        <v>1473</v>
      </c>
      <c r="AD223" s="1">
        <v>4.7520718232044201</v>
      </c>
      <c r="AE223" s="1">
        <v>1448</v>
      </c>
      <c r="AF223" s="1">
        <v>4.7161159811193523</v>
      </c>
      <c r="AG223" s="1">
        <v>1483</v>
      </c>
      <c r="AH223" s="1">
        <v>5.0220385674931132</v>
      </c>
      <c r="AI223" s="1">
        <v>1452</v>
      </c>
      <c r="AJ223" s="1">
        <v>3.7424140256237357</v>
      </c>
      <c r="AK223" s="1">
        <v>1483</v>
      </c>
      <c r="AL223" s="1">
        <v>4.4052197802197801</v>
      </c>
      <c r="AM223" s="1">
        <v>1456</v>
      </c>
      <c r="AN223" s="1">
        <v>4.154526889040163</v>
      </c>
      <c r="AO223" s="1">
        <v>1469</v>
      </c>
      <c r="AP223" s="1">
        <v>4.5821205821205817</v>
      </c>
      <c r="AQ223" s="1">
        <v>1443</v>
      </c>
      <c r="AR223" s="1">
        <v>4.5669824086603521</v>
      </c>
      <c r="AS223" s="1">
        <v>1478</v>
      </c>
      <c r="AT223" s="1">
        <v>5.0289855072463769</v>
      </c>
      <c r="AU223" s="1">
        <v>1449</v>
      </c>
      <c r="AV223" s="1">
        <v>3.599456890699253</v>
      </c>
      <c r="AW223" s="1">
        <v>1473</v>
      </c>
      <c r="AX223" s="1">
        <v>4.3450655624568668</v>
      </c>
      <c r="AY223" s="1">
        <v>1449</v>
      </c>
      <c r="AZ223" s="1">
        <v>3.6185286103542236</v>
      </c>
      <c r="BA223" s="1">
        <v>1468</v>
      </c>
      <c r="BB223" s="1">
        <v>4.4817115251897857</v>
      </c>
      <c r="BC223" s="1">
        <v>1449</v>
      </c>
      <c r="BD223" s="1">
        <v>3.8785811732605731</v>
      </c>
      <c r="BE223" s="1">
        <v>1466</v>
      </c>
      <c r="BF223" s="1">
        <v>4.4941419710544448</v>
      </c>
      <c r="BG223" s="1">
        <v>1451</v>
      </c>
      <c r="BH223" s="1">
        <v>3.9579375848032563</v>
      </c>
      <c r="BI223" s="1">
        <v>1474</v>
      </c>
      <c r="BJ223" s="1">
        <v>4.6363636363636367</v>
      </c>
      <c r="BK223" s="1">
        <v>1452</v>
      </c>
    </row>
    <row r="224" spans="1:63" x14ac:dyDescent="0.25">
      <c r="A224" s="22" t="str">
        <f t="shared" si="3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211</v>
      </c>
      <c r="H224" s="1">
        <v>4.10752688172043</v>
      </c>
      <c r="I224" s="1">
        <v>186</v>
      </c>
      <c r="J224" s="1">
        <v>4.6923076923076925</v>
      </c>
      <c r="K224" s="1">
        <v>182</v>
      </c>
      <c r="L224" s="1">
        <v>4.1604278074866308</v>
      </c>
      <c r="M224" s="1">
        <v>187</v>
      </c>
      <c r="N224" s="1">
        <v>4.6483516483516487</v>
      </c>
      <c r="O224" s="1">
        <v>182</v>
      </c>
      <c r="P224" s="1">
        <v>3.8852459016393444</v>
      </c>
      <c r="Q224" s="1">
        <v>183</v>
      </c>
      <c r="R224" s="1">
        <v>4.6647727272727275</v>
      </c>
      <c r="S224" s="1">
        <v>176</v>
      </c>
      <c r="T224" s="1">
        <v>3.1344086021505375</v>
      </c>
      <c r="U224" s="1">
        <v>186</v>
      </c>
      <c r="V224" s="1">
        <v>3.3351955307262569</v>
      </c>
      <c r="W224" s="1">
        <v>179</v>
      </c>
      <c r="X224" s="1">
        <v>3.3005464480874318</v>
      </c>
      <c r="Y224" s="1">
        <v>183</v>
      </c>
      <c r="Z224" s="1">
        <v>4.8295454545454541</v>
      </c>
      <c r="AA224" s="1">
        <v>176</v>
      </c>
      <c r="AB224" s="1">
        <v>3.9518716577540105</v>
      </c>
      <c r="AC224" s="1">
        <v>187</v>
      </c>
      <c r="AD224" s="1">
        <v>4.3184357541899443</v>
      </c>
      <c r="AE224" s="1">
        <v>179</v>
      </c>
      <c r="AF224" s="1">
        <v>4.9838709677419351</v>
      </c>
      <c r="AG224" s="1">
        <v>186</v>
      </c>
      <c r="AH224" s="1">
        <v>5.177777777777778</v>
      </c>
      <c r="AI224" s="1">
        <v>180</v>
      </c>
      <c r="AJ224" s="1">
        <v>3.8870967741935485</v>
      </c>
      <c r="AK224" s="1">
        <v>186</v>
      </c>
      <c r="AL224" s="1">
        <v>4.5329670329670328</v>
      </c>
      <c r="AM224" s="1">
        <v>182</v>
      </c>
      <c r="AN224" s="1">
        <v>4</v>
      </c>
      <c r="AO224" s="1">
        <v>186</v>
      </c>
      <c r="AP224" s="1">
        <v>4.4945054945054945</v>
      </c>
      <c r="AQ224" s="1">
        <v>182</v>
      </c>
      <c r="AR224" s="1">
        <v>4.4838709677419351</v>
      </c>
      <c r="AS224" s="1">
        <v>186</v>
      </c>
      <c r="AT224" s="1">
        <v>5</v>
      </c>
      <c r="AU224" s="1">
        <v>182</v>
      </c>
      <c r="AV224" s="1">
        <v>3.5567567567567568</v>
      </c>
      <c r="AW224" s="1">
        <v>185</v>
      </c>
      <c r="AX224" s="1">
        <v>4.4055555555555559</v>
      </c>
      <c r="AY224" s="1">
        <v>180</v>
      </c>
      <c r="AZ224" s="1">
        <v>3.6236559139784945</v>
      </c>
      <c r="BA224" s="1">
        <v>186</v>
      </c>
      <c r="BB224" s="1">
        <v>4.5</v>
      </c>
      <c r="BC224" s="1">
        <v>180</v>
      </c>
      <c r="BD224" s="1">
        <v>3.9189189189189189</v>
      </c>
      <c r="BE224" s="1">
        <v>185</v>
      </c>
      <c r="BF224" s="1">
        <v>4.593220338983051</v>
      </c>
      <c r="BG224" s="1">
        <v>177</v>
      </c>
      <c r="BH224" s="1">
        <v>3.989247311827957</v>
      </c>
      <c r="BI224" s="1">
        <v>186</v>
      </c>
      <c r="BJ224" s="1">
        <v>4.6703296703296706</v>
      </c>
      <c r="BK224" s="1">
        <v>182</v>
      </c>
    </row>
    <row r="225" spans="1:63" x14ac:dyDescent="0.25">
      <c r="A225" s="22" t="str">
        <f t="shared" si="3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1009</v>
      </c>
      <c r="H225" s="1">
        <v>4.3002364066193852</v>
      </c>
      <c r="I225" s="1">
        <v>846</v>
      </c>
      <c r="J225" s="1">
        <v>4.8624401913875595</v>
      </c>
      <c r="K225" s="1">
        <v>836</v>
      </c>
      <c r="L225" s="1">
        <v>4.0308788598574825</v>
      </c>
      <c r="M225" s="1">
        <v>842</v>
      </c>
      <c r="N225" s="1">
        <v>4.3596176821983272</v>
      </c>
      <c r="O225" s="1">
        <v>837</v>
      </c>
      <c r="P225" s="1">
        <v>4.0727056019070318</v>
      </c>
      <c r="Q225" s="1">
        <v>839</v>
      </c>
      <c r="R225" s="1">
        <v>4.6506024096385543</v>
      </c>
      <c r="S225" s="1">
        <v>830</v>
      </c>
      <c r="T225" s="1">
        <v>3.2345238095238096</v>
      </c>
      <c r="U225" s="1">
        <v>840</v>
      </c>
      <c r="V225" s="1">
        <v>3.2566265060240962</v>
      </c>
      <c r="W225" s="1">
        <v>830</v>
      </c>
      <c r="X225" s="1">
        <v>3.6356033452807646</v>
      </c>
      <c r="Y225" s="1">
        <v>837</v>
      </c>
      <c r="Z225" s="1">
        <v>4.6622276029055687</v>
      </c>
      <c r="AA225" s="1">
        <v>826</v>
      </c>
      <c r="AB225" s="1">
        <v>4.4266984505363531</v>
      </c>
      <c r="AC225" s="1">
        <v>839</v>
      </c>
      <c r="AD225" s="1">
        <v>4.9736211031175062</v>
      </c>
      <c r="AE225" s="1">
        <v>834</v>
      </c>
      <c r="AF225" s="1">
        <v>4.9051008303677346</v>
      </c>
      <c r="AG225" s="1">
        <v>843</v>
      </c>
      <c r="AH225" s="1">
        <v>5.0323353293413176</v>
      </c>
      <c r="AI225" s="1">
        <v>835</v>
      </c>
      <c r="AJ225" s="1">
        <v>3.8969194312796209</v>
      </c>
      <c r="AK225" s="1">
        <v>844</v>
      </c>
      <c r="AL225" s="1">
        <v>4.4272076372315032</v>
      </c>
      <c r="AM225" s="1">
        <v>838</v>
      </c>
      <c r="AN225" s="1">
        <v>4.096774193548387</v>
      </c>
      <c r="AO225" s="1">
        <v>837</v>
      </c>
      <c r="AP225" s="1">
        <v>4.7764423076923075</v>
      </c>
      <c r="AQ225" s="1">
        <v>832</v>
      </c>
      <c r="AR225" s="1">
        <v>4.7377830750893919</v>
      </c>
      <c r="AS225" s="1">
        <v>839</v>
      </c>
      <c r="AT225" s="1">
        <v>5.0829326923076925</v>
      </c>
      <c r="AU225" s="1">
        <v>832</v>
      </c>
      <c r="AV225" s="1">
        <v>3.4976133651551313</v>
      </c>
      <c r="AW225" s="1">
        <v>838</v>
      </c>
      <c r="AX225" s="1">
        <v>3.9629186602870812</v>
      </c>
      <c r="AY225" s="1">
        <v>836</v>
      </c>
      <c r="AZ225" s="1">
        <v>3.6354916067146283</v>
      </c>
      <c r="BA225" s="1">
        <v>834</v>
      </c>
      <c r="BB225" s="1">
        <v>4.2397590361445783</v>
      </c>
      <c r="BC225" s="1">
        <v>830</v>
      </c>
      <c r="BD225" s="1">
        <v>3.9521531100478469</v>
      </c>
      <c r="BE225" s="1">
        <v>836</v>
      </c>
      <c r="BF225" s="1">
        <v>4.5258724428399519</v>
      </c>
      <c r="BG225" s="1">
        <v>831</v>
      </c>
      <c r="BH225" s="1">
        <v>3.9498207885304661</v>
      </c>
      <c r="BI225" s="1">
        <v>837</v>
      </c>
      <c r="BJ225" s="1">
        <v>4.4742514970059881</v>
      </c>
      <c r="BK225" s="1">
        <v>835</v>
      </c>
    </row>
    <row r="226" spans="1:63" x14ac:dyDescent="0.25">
      <c r="A226" s="22" t="str">
        <f t="shared" si="3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3339</v>
      </c>
      <c r="H226" s="1">
        <v>4.0086147484493448</v>
      </c>
      <c r="I226" s="1">
        <v>2902</v>
      </c>
      <c r="J226" s="1">
        <v>4.8162766329025501</v>
      </c>
      <c r="K226" s="1">
        <v>2863</v>
      </c>
      <c r="L226" s="1">
        <v>4.0711571675302247</v>
      </c>
      <c r="M226" s="1">
        <v>2895</v>
      </c>
      <c r="N226" s="1">
        <v>4.7656523259881078</v>
      </c>
      <c r="O226" s="1">
        <v>2859</v>
      </c>
      <c r="P226" s="1">
        <v>4.0541768612373295</v>
      </c>
      <c r="Q226" s="1">
        <v>2861</v>
      </c>
      <c r="R226" s="1">
        <v>4.8704295349662763</v>
      </c>
      <c r="S226" s="1">
        <v>2817</v>
      </c>
      <c r="T226" s="1">
        <v>3.4383229383229383</v>
      </c>
      <c r="U226" s="1">
        <v>2886</v>
      </c>
      <c r="V226" s="1">
        <v>3.7487753673897832</v>
      </c>
      <c r="W226" s="1">
        <v>2858</v>
      </c>
      <c r="X226" s="1">
        <v>3.5144347826086957</v>
      </c>
      <c r="Y226" s="1">
        <v>2875</v>
      </c>
      <c r="Z226" s="1">
        <v>4.8896309314586999</v>
      </c>
      <c r="AA226" s="1">
        <v>2845</v>
      </c>
      <c r="AB226" s="1">
        <v>3.838485585272664</v>
      </c>
      <c r="AC226" s="1">
        <v>2879</v>
      </c>
      <c r="AD226" s="1">
        <v>4.061884669479606</v>
      </c>
      <c r="AE226" s="1">
        <v>2844</v>
      </c>
      <c r="AF226" s="1">
        <v>4.974287699791522</v>
      </c>
      <c r="AG226" s="1">
        <v>2878</v>
      </c>
      <c r="AH226" s="1">
        <v>5.2738808600634473</v>
      </c>
      <c r="AI226" s="1">
        <v>2837</v>
      </c>
      <c r="AJ226" s="1">
        <v>3.6274238227146816</v>
      </c>
      <c r="AK226" s="1">
        <v>2888</v>
      </c>
      <c r="AL226" s="1">
        <v>4.5150034891835311</v>
      </c>
      <c r="AM226" s="1">
        <v>2866</v>
      </c>
      <c r="AN226" s="1">
        <v>4.1605584642233859</v>
      </c>
      <c r="AO226" s="1">
        <v>2865</v>
      </c>
      <c r="AP226" s="1">
        <v>4.5678533662319349</v>
      </c>
      <c r="AQ226" s="1">
        <v>2837</v>
      </c>
      <c r="AR226" s="1">
        <v>4.5668634942688433</v>
      </c>
      <c r="AS226" s="1">
        <v>2879</v>
      </c>
      <c r="AT226" s="1">
        <v>5.0298350298350298</v>
      </c>
      <c r="AU226" s="1">
        <v>2849</v>
      </c>
      <c r="AV226" s="1">
        <v>3.5231465367211974</v>
      </c>
      <c r="AW226" s="1">
        <v>2873</v>
      </c>
      <c r="AX226" s="1">
        <v>4.4429223744292239</v>
      </c>
      <c r="AY226" s="1">
        <v>2847</v>
      </c>
      <c r="AZ226" s="1">
        <v>3.5490196078431371</v>
      </c>
      <c r="BA226" s="1">
        <v>2856</v>
      </c>
      <c r="BB226" s="1">
        <v>4.5336402266288953</v>
      </c>
      <c r="BC226" s="1">
        <v>2824</v>
      </c>
      <c r="BD226" s="1">
        <v>3.9993016759776538</v>
      </c>
      <c r="BE226" s="1">
        <v>2864</v>
      </c>
      <c r="BF226" s="1">
        <v>4.6650228953856994</v>
      </c>
      <c r="BG226" s="1">
        <v>2839</v>
      </c>
      <c r="BH226" s="1">
        <v>4.2536483669214729</v>
      </c>
      <c r="BI226" s="1">
        <v>2878</v>
      </c>
      <c r="BJ226" s="1">
        <v>4.8807854137447402</v>
      </c>
      <c r="BK226" s="1">
        <v>2852</v>
      </c>
    </row>
    <row r="227" spans="1:63" x14ac:dyDescent="0.25">
      <c r="A227" s="22" t="str">
        <f t="shared" si="3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3.9299363057324839</v>
      </c>
      <c r="I227" s="1">
        <v>157</v>
      </c>
      <c r="J227" s="1">
        <v>5.0193548387096776</v>
      </c>
      <c r="K227" s="1">
        <v>155</v>
      </c>
      <c r="L227" s="1">
        <v>3.75</v>
      </c>
      <c r="M227" s="1">
        <v>156</v>
      </c>
      <c r="N227" s="1">
        <v>4.9102564102564106</v>
      </c>
      <c r="O227" s="1">
        <v>156</v>
      </c>
      <c r="P227" s="1">
        <v>3.9736842105263159</v>
      </c>
      <c r="Q227" s="1">
        <v>152</v>
      </c>
      <c r="R227" s="1">
        <v>4.9470198675496686</v>
      </c>
      <c r="S227" s="1">
        <v>151</v>
      </c>
      <c r="T227" s="1">
        <v>3.2129032258064516</v>
      </c>
      <c r="U227" s="1">
        <v>155</v>
      </c>
      <c r="V227" s="1">
        <v>3.2987012987012987</v>
      </c>
      <c r="W227" s="1">
        <v>154</v>
      </c>
      <c r="X227" s="1">
        <v>3.4407894736842106</v>
      </c>
      <c r="Y227" s="1">
        <v>152</v>
      </c>
      <c r="Z227" s="1">
        <v>5.0065359477124183</v>
      </c>
      <c r="AA227" s="1">
        <v>153</v>
      </c>
      <c r="AB227" s="1">
        <v>3.5592105263157894</v>
      </c>
      <c r="AC227" s="1">
        <v>152</v>
      </c>
      <c r="AD227" s="1">
        <v>3.9139072847682117</v>
      </c>
      <c r="AE227" s="1">
        <v>151</v>
      </c>
      <c r="AF227" s="1">
        <v>4.9358974358974361</v>
      </c>
      <c r="AG227" s="1">
        <v>156</v>
      </c>
      <c r="AH227" s="1">
        <v>5.2838709677419358</v>
      </c>
      <c r="AI227" s="1">
        <v>155</v>
      </c>
      <c r="AJ227" s="1">
        <v>3.8269230769230771</v>
      </c>
      <c r="AK227" s="1">
        <v>156</v>
      </c>
      <c r="AL227" s="1">
        <v>5.0709677419354842</v>
      </c>
      <c r="AM227" s="1">
        <v>155</v>
      </c>
      <c r="AN227" s="1">
        <v>4.185430463576159</v>
      </c>
      <c r="AO227" s="1">
        <v>151</v>
      </c>
      <c r="AP227" s="1">
        <v>4.666666666666667</v>
      </c>
      <c r="AQ227" s="1">
        <v>150</v>
      </c>
      <c r="AR227" s="1">
        <v>4.5705128205128203</v>
      </c>
      <c r="AS227" s="1">
        <v>156</v>
      </c>
      <c r="AT227" s="1">
        <v>5.1161290322580646</v>
      </c>
      <c r="AU227" s="1">
        <v>155</v>
      </c>
      <c r="AV227" s="1">
        <v>3.5961538461538463</v>
      </c>
      <c r="AW227" s="1">
        <v>156</v>
      </c>
      <c r="AX227" s="1">
        <v>4.5870967741935482</v>
      </c>
      <c r="AY227" s="1">
        <v>155</v>
      </c>
      <c r="AZ227" s="1">
        <v>3.607843137254902</v>
      </c>
      <c r="BA227" s="1">
        <v>153</v>
      </c>
      <c r="BB227" s="1">
        <v>4.5921052631578947</v>
      </c>
      <c r="BC227" s="1">
        <v>152</v>
      </c>
      <c r="BD227" s="1">
        <v>3.869281045751634</v>
      </c>
      <c r="BE227" s="1">
        <v>153</v>
      </c>
      <c r="BF227" s="1">
        <v>4.9607843137254903</v>
      </c>
      <c r="BG227" s="1">
        <v>153</v>
      </c>
      <c r="BH227" s="1">
        <v>4.2645161290322582</v>
      </c>
      <c r="BI227" s="1">
        <v>155</v>
      </c>
      <c r="BJ227" s="1">
        <v>5.0193548387096776</v>
      </c>
      <c r="BK227" s="1">
        <v>155</v>
      </c>
    </row>
    <row r="228" spans="1:63" x14ac:dyDescent="0.25">
      <c r="A228" s="22" t="str">
        <f t="shared" si="3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67</v>
      </c>
      <c r="H228" s="1">
        <v>3.8793103448275863</v>
      </c>
      <c r="I228" s="1">
        <v>58</v>
      </c>
      <c r="J228" s="1">
        <v>4.875</v>
      </c>
      <c r="K228" s="1">
        <v>56</v>
      </c>
      <c r="L228" s="1">
        <v>3.6491228070175437</v>
      </c>
      <c r="M228" s="1">
        <v>57</v>
      </c>
      <c r="N228" s="1">
        <v>4.7884615384615383</v>
      </c>
      <c r="O228" s="1">
        <v>52</v>
      </c>
      <c r="P228" s="1">
        <v>4.0181818181818185</v>
      </c>
      <c r="Q228" s="1">
        <v>55</v>
      </c>
      <c r="R228" s="1">
        <v>4.884615384615385</v>
      </c>
      <c r="S228" s="1">
        <v>52</v>
      </c>
      <c r="T228" s="1">
        <v>3.0535714285714284</v>
      </c>
      <c r="U228" s="1">
        <v>56</v>
      </c>
      <c r="V228" s="1">
        <v>3.5</v>
      </c>
      <c r="W228" s="1">
        <v>54</v>
      </c>
      <c r="X228" s="1">
        <v>3.3684210526315788</v>
      </c>
      <c r="Y228" s="1">
        <v>57</v>
      </c>
      <c r="Z228" s="1">
        <v>4.9259259259259256</v>
      </c>
      <c r="AA228" s="1">
        <v>54</v>
      </c>
      <c r="AB228" s="1">
        <v>3.5714285714285716</v>
      </c>
      <c r="AC228" s="1">
        <v>56</v>
      </c>
      <c r="AD228" s="1">
        <v>3.8148148148148149</v>
      </c>
      <c r="AE228" s="1">
        <v>54</v>
      </c>
      <c r="AF228" s="1">
        <v>4.7454545454545451</v>
      </c>
      <c r="AG228" s="1">
        <v>55</v>
      </c>
      <c r="AH228" s="1">
        <v>5.2962962962962967</v>
      </c>
      <c r="AI228" s="1">
        <v>54</v>
      </c>
      <c r="AJ228" s="1">
        <v>3.6666666666666665</v>
      </c>
      <c r="AK228" s="1">
        <v>57</v>
      </c>
      <c r="AL228" s="1">
        <v>4.7407407407407405</v>
      </c>
      <c r="AM228" s="1">
        <v>54</v>
      </c>
      <c r="AN228" s="1">
        <v>4.125</v>
      </c>
      <c r="AO228" s="1">
        <v>56</v>
      </c>
      <c r="AP228" s="1">
        <v>4.716981132075472</v>
      </c>
      <c r="AQ228" s="1">
        <v>53</v>
      </c>
      <c r="AR228" s="1">
        <v>4.4000000000000004</v>
      </c>
      <c r="AS228" s="1">
        <v>55</v>
      </c>
      <c r="AT228" s="1">
        <v>5.166666666666667</v>
      </c>
      <c r="AU228" s="1">
        <v>54</v>
      </c>
      <c r="AV228" s="1">
        <v>3.6666666666666665</v>
      </c>
      <c r="AW228" s="1">
        <v>54</v>
      </c>
      <c r="AX228" s="1">
        <v>4.7037037037037033</v>
      </c>
      <c r="AY228" s="1">
        <v>54</v>
      </c>
      <c r="AZ228" s="1">
        <v>3.5636363636363635</v>
      </c>
      <c r="BA228" s="1">
        <v>55</v>
      </c>
      <c r="BB228" s="1">
        <v>4.5283018867924527</v>
      </c>
      <c r="BC228" s="1">
        <v>53</v>
      </c>
      <c r="BD228" s="1">
        <v>3.7454545454545456</v>
      </c>
      <c r="BE228" s="1">
        <v>55</v>
      </c>
      <c r="BF228" s="1">
        <v>4.7777777777777777</v>
      </c>
      <c r="BG228" s="1">
        <v>54</v>
      </c>
      <c r="BH228" s="1">
        <v>4.2</v>
      </c>
      <c r="BI228" s="1">
        <v>55</v>
      </c>
      <c r="BJ228" s="1">
        <v>4.9814814814814818</v>
      </c>
      <c r="BK228" s="1">
        <v>54</v>
      </c>
    </row>
    <row r="229" spans="1:63" x14ac:dyDescent="0.25">
      <c r="A229" s="22" t="str">
        <f t="shared" si="3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984</v>
      </c>
      <c r="H229" s="1">
        <v>4.0626423690205016</v>
      </c>
      <c r="I229" s="1">
        <v>878</v>
      </c>
      <c r="J229" s="1">
        <v>4.9572254335260117</v>
      </c>
      <c r="K229" s="1">
        <v>865</v>
      </c>
      <c r="L229" s="1">
        <v>4.1130136986301373</v>
      </c>
      <c r="M229" s="1">
        <v>876</v>
      </c>
      <c r="N229" s="1">
        <v>4.8578034682080924</v>
      </c>
      <c r="O229" s="1">
        <v>865</v>
      </c>
      <c r="P229" s="1">
        <v>4.1036866359447002</v>
      </c>
      <c r="Q229" s="1">
        <v>868</v>
      </c>
      <c r="R229" s="1">
        <v>4.9601873536299763</v>
      </c>
      <c r="S229" s="1">
        <v>854</v>
      </c>
      <c r="T229" s="1">
        <v>3.4112256586483389</v>
      </c>
      <c r="U229" s="1">
        <v>873</v>
      </c>
      <c r="V229" s="1">
        <v>3.895712630359212</v>
      </c>
      <c r="W229" s="1">
        <v>863</v>
      </c>
      <c r="X229" s="1">
        <v>3.4643678160919542</v>
      </c>
      <c r="Y229" s="1">
        <v>870</v>
      </c>
      <c r="Z229" s="1">
        <v>5.0117096018735365</v>
      </c>
      <c r="AA229" s="1">
        <v>854</v>
      </c>
      <c r="AB229" s="1">
        <v>3.6773823191733639</v>
      </c>
      <c r="AC229" s="1">
        <v>871</v>
      </c>
      <c r="AD229" s="1">
        <v>3.7913752913752914</v>
      </c>
      <c r="AE229" s="1">
        <v>858</v>
      </c>
      <c r="AF229" s="1">
        <v>4.9817142857142853</v>
      </c>
      <c r="AG229" s="1">
        <v>875</v>
      </c>
      <c r="AH229" s="1">
        <v>5.2962529274004684</v>
      </c>
      <c r="AI229" s="1">
        <v>854</v>
      </c>
      <c r="AJ229" s="1">
        <v>3.919724770642202</v>
      </c>
      <c r="AK229" s="1">
        <v>872</v>
      </c>
      <c r="AL229" s="1">
        <v>5.08342989571263</v>
      </c>
      <c r="AM229" s="1">
        <v>863</v>
      </c>
      <c r="AN229" s="1">
        <v>4.1229885057471263</v>
      </c>
      <c r="AO229" s="1">
        <v>870</v>
      </c>
      <c r="AP229" s="1">
        <v>4.5365853658536581</v>
      </c>
      <c r="AQ229" s="1">
        <v>861</v>
      </c>
      <c r="AR229" s="1">
        <v>4.5504055619930472</v>
      </c>
      <c r="AS229" s="1">
        <v>863</v>
      </c>
      <c r="AT229" s="1">
        <v>5.058616647127784</v>
      </c>
      <c r="AU229" s="1">
        <v>853</v>
      </c>
      <c r="AV229" s="1">
        <v>3.636574074074074</v>
      </c>
      <c r="AW229" s="1">
        <v>864</v>
      </c>
      <c r="AX229" s="1">
        <v>4.6464410735122517</v>
      </c>
      <c r="AY229" s="1">
        <v>857</v>
      </c>
      <c r="AZ229" s="1">
        <v>3.7154566744730677</v>
      </c>
      <c r="BA229" s="1">
        <v>854</v>
      </c>
      <c r="BB229" s="1">
        <v>4.6453143534994066</v>
      </c>
      <c r="BC229" s="1">
        <v>843</v>
      </c>
      <c r="BD229" s="1">
        <v>4.0614136732329085</v>
      </c>
      <c r="BE229" s="1">
        <v>863</v>
      </c>
      <c r="BF229" s="1">
        <v>4.7241784037558689</v>
      </c>
      <c r="BG229" s="1">
        <v>852</v>
      </c>
      <c r="BH229" s="1">
        <v>4.2560834298957122</v>
      </c>
      <c r="BI229" s="1">
        <v>863</v>
      </c>
      <c r="BJ229" s="1">
        <v>4.8957845433255267</v>
      </c>
      <c r="BK229" s="1">
        <v>854</v>
      </c>
    </row>
    <row r="230" spans="1:63" x14ac:dyDescent="0.25">
      <c r="A230" s="22" t="str">
        <f t="shared" si="3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1806</v>
      </c>
      <c r="H230" s="1">
        <v>4.0491694352159469</v>
      </c>
      <c r="I230" s="1">
        <v>1505</v>
      </c>
      <c r="J230" s="1">
        <v>4.834013605442177</v>
      </c>
      <c r="K230" s="1">
        <v>1470</v>
      </c>
      <c r="L230" s="1">
        <v>3.9492317969271875</v>
      </c>
      <c r="M230" s="1">
        <v>1497</v>
      </c>
      <c r="N230" s="1">
        <v>4.6457765667574931</v>
      </c>
      <c r="O230" s="1">
        <v>1468</v>
      </c>
      <c r="P230" s="1">
        <v>3.9614082599864591</v>
      </c>
      <c r="Q230" s="1">
        <v>1477</v>
      </c>
      <c r="R230" s="1">
        <v>4.7738589211618256</v>
      </c>
      <c r="S230" s="1">
        <v>1446</v>
      </c>
      <c r="T230" s="1">
        <v>3.4829659318637276</v>
      </c>
      <c r="U230" s="1">
        <v>1497</v>
      </c>
      <c r="V230" s="1">
        <v>3.8536251709986322</v>
      </c>
      <c r="W230" s="1">
        <v>1462</v>
      </c>
      <c r="X230" s="1">
        <v>3.4454912516823688</v>
      </c>
      <c r="Y230" s="1">
        <v>1486</v>
      </c>
      <c r="Z230" s="1">
        <v>4.7615437629221224</v>
      </c>
      <c r="AA230" s="1">
        <v>1451</v>
      </c>
      <c r="AB230" s="1">
        <v>4.0790884718498663</v>
      </c>
      <c r="AC230" s="1">
        <v>1492</v>
      </c>
      <c r="AD230" s="1">
        <v>4.5595075239398088</v>
      </c>
      <c r="AE230" s="1">
        <v>1462</v>
      </c>
      <c r="AF230" s="1">
        <v>4.7016722408026759</v>
      </c>
      <c r="AG230" s="1">
        <v>1495</v>
      </c>
      <c r="AH230" s="1">
        <v>5.1109589041095891</v>
      </c>
      <c r="AI230" s="1">
        <v>1460</v>
      </c>
      <c r="AJ230" s="1">
        <v>3.8248663101604277</v>
      </c>
      <c r="AK230" s="1">
        <v>1496</v>
      </c>
      <c r="AL230" s="1">
        <v>4.9321453050034272</v>
      </c>
      <c r="AM230" s="1">
        <v>1459</v>
      </c>
      <c r="AN230" s="1">
        <v>4.1127616475354491</v>
      </c>
      <c r="AO230" s="1">
        <v>1481</v>
      </c>
      <c r="AP230" s="1">
        <v>4.6217331499312246</v>
      </c>
      <c r="AQ230" s="1">
        <v>1454</v>
      </c>
      <c r="AR230" s="1">
        <v>4.5451482479784371</v>
      </c>
      <c r="AS230" s="1">
        <v>1484</v>
      </c>
      <c r="AT230" s="1">
        <v>5.0200138026224979</v>
      </c>
      <c r="AU230" s="1">
        <v>1449</v>
      </c>
      <c r="AV230" s="1">
        <v>3.5273463875759621</v>
      </c>
      <c r="AW230" s="1">
        <v>1481</v>
      </c>
      <c r="AX230" s="1">
        <v>4.262577532736044</v>
      </c>
      <c r="AY230" s="1">
        <v>1451</v>
      </c>
      <c r="AZ230" s="1">
        <v>3.6213657876943879</v>
      </c>
      <c r="BA230" s="1">
        <v>1479</v>
      </c>
      <c r="BB230" s="1">
        <v>4.346768589298124</v>
      </c>
      <c r="BC230" s="1">
        <v>1439</v>
      </c>
      <c r="BD230" s="1">
        <v>3.8701825557809331</v>
      </c>
      <c r="BE230" s="1">
        <v>1479</v>
      </c>
      <c r="BF230" s="1">
        <v>4.5916955017301042</v>
      </c>
      <c r="BG230" s="1">
        <v>1445</v>
      </c>
      <c r="BH230" s="1">
        <v>4.1021650879566982</v>
      </c>
      <c r="BI230" s="1">
        <v>1478</v>
      </c>
      <c r="BJ230" s="1">
        <v>4.7877747252747254</v>
      </c>
      <c r="BK230" s="1">
        <v>1456</v>
      </c>
    </row>
    <row r="231" spans="1:63" x14ac:dyDescent="0.25">
      <c r="A231" s="22" t="str">
        <f t="shared" si="3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214</v>
      </c>
      <c r="H231" s="1">
        <v>3.9459459459459461</v>
      </c>
      <c r="I231" s="1">
        <v>185</v>
      </c>
      <c r="J231" s="1">
        <v>4.8736263736263732</v>
      </c>
      <c r="K231" s="1">
        <v>182</v>
      </c>
      <c r="L231" s="1">
        <v>3.9619565217391304</v>
      </c>
      <c r="M231" s="1">
        <v>184</v>
      </c>
      <c r="N231" s="1">
        <v>4.7150837988826817</v>
      </c>
      <c r="O231" s="1">
        <v>179</v>
      </c>
      <c r="P231" s="1">
        <v>3.867403314917127</v>
      </c>
      <c r="Q231" s="1">
        <v>181</v>
      </c>
      <c r="R231" s="1">
        <v>4.7318435754189947</v>
      </c>
      <c r="S231" s="1">
        <v>179</v>
      </c>
      <c r="T231" s="1">
        <v>3.098360655737705</v>
      </c>
      <c r="U231" s="1">
        <v>183</v>
      </c>
      <c r="V231" s="1">
        <v>3.5164835164835164</v>
      </c>
      <c r="W231" s="1">
        <v>182</v>
      </c>
      <c r="X231" s="1">
        <v>3.3461538461538463</v>
      </c>
      <c r="Y231" s="1">
        <v>182</v>
      </c>
      <c r="Z231" s="1">
        <v>4.7541899441340778</v>
      </c>
      <c r="AA231" s="1">
        <v>179</v>
      </c>
      <c r="AB231" s="1">
        <v>3.5217391304347827</v>
      </c>
      <c r="AC231" s="1">
        <v>184</v>
      </c>
      <c r="AD231" s="1">
        <v>3.701657458563536</v>
      </c>
      <c r="AE231" s="1">
        <v>181</v>
      </c>
      <c r="AF231" s="1">
        <v>4.8043478260869561</v>
      </c>
      <c r="AG231" s="1">
        <v>184</v>
      </c>
      <c r="AH231" s="1">
        <v>5.2055555555555557</v>
      </c>
      <c r="AI231" s="1">
        <v>180</v>
      </c>
      <c r="AJ231" s="1">
        <v>3.7837837837837838</v>
      </c>
      <c r="AK231" s="1">
        <v>185</v>
      </c>
      <c r="AL231" s="1">
        <v>4.884615384615385</v>
      </c>
      <c r="AM231" s="1">
        <v>182</v>
      </c>
      <c r="AN231" s="1">
        <v>4.1366120218579239</v>
      </c>
      <c r="AO231" s="1">
        <v>183</v>
      </c>
      <c r="AP231" s="1">
        <v>4.7458563535911606</v>
      </c>
      <c r="AQ231" s="1">
        <v>181</v>
      </c>
      <c r="AR231" s="1">
        <v>4.4262295081967213</v>
      </c>
      <c r="AS231" s="1">
        <v>183</v>
      </c>
      <c r="AT231" s="1">
        <v>5.0944444444444441</v>
      </c>
      <c r="AU231" s="1">
        <v>180</v>
      </c>
      <c r="AV231" s="1">
        <v>3.4808743169398908</v>
      </c>
      <c r="AW231" s="1">
        <v>183</v>
      </c>
      <c r="AX231" s="1">
        <v>4.4777777777777779</v>
      </c>
      <c r="AY231" s="1">
        <v>180</v>
      </c>
      <c r="AZ231" s="1">
        <v>3.5474860335195531</v>
      </c>
      <c r="BA231" s="1">
        <v>179</v>
      </c>
      <c r="BB231" s="1">
        <v>4.4831460674157304</v>
      </c>
      <c r="BC231" s="1">
        <v>178</v>
      </c>
      <c r="BD231" s="1">
        <v>3.7868852459016393</v>
      </c>
      <c r="BE231" s="1">
        <v>183</v>
      </c>
      <c r="BF231" s="1">
        <v>4.5555555555555554</v>
      </c>
      <c r="BG231" s="1">
        <v>180</v>
      </c>
      <c r="BH231" s="1">
        <v>4</v>
      </c>
      <c r="BI231" s="1">
        <v>183</v>
      </c>
      <c r="BJ231" s="1">
        <v>4.7166666666666668</v>
      </c>
      <c r="BK231" s="1">
        <v>180</v>
      </c>
    </row>
    <row r="232" spans="1:63" x14ac:dyDescent="0.25">
      <c r="A232" s="22" t="str">
        <f t="shared" si="3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2419</v>
      </c>
      <c r="H232" s="1">
        <v>4.0791505791505793</v>
      </c>
      <c r="I232" s="1">
        <v>2072</v>
      </c>
      <c r="J232" s="1">
        <v>4.9995066600888016</v>
      </c>
      <c r="K232" s="1">
        <v>2027</v>
      </c>
      <c r="L232" s="1">
        <v>4.079011148812409</v>
      </c>
      <c r="M232" s="1">
        <v>2063</v>
      </c>
      <c r="N232" s="1">
        <v>4.9446092977250249</v>
      </c>
      <c r="O232" s="1">
        <v>2022</v>
      </c>
      <c r="P232" s="1">
        <v>4.0649926144756279</v>
      </c>
      <c r="Q232" s="1">
        <v>2031</v>
      </c>
      <c r="R232" s="1">
        <v>4.9919638372677051</v>
      </c>
      <c r="S232" s="1">
        <v>1991</v>
      </c>
      <c r="T232" s="1">
        <v>3.3627118644067795</v>
      </c>
      <c r="U232" s="1">
        <v>2065</v>
      </c>
      <c r="V232" s="1">
        <v>3.8332511100148001</v>
      </c>
      <c r="W232" s="1">
        <v>2027</v>
      </c>
      <c r="X232" s="1">
        <v>3.6084189916789038</v>
      </c>
      <c r="Y232" s="1">
        <v>2043</v>
      </c>
      <c r="Z232" s="1">
        <v>4.9187437686939184</v>
      </c>
      <c r="AA232" s="1">
        <v>2006</v>
      </c>
      <c r="AB232" s="1">
        <v>3.5533980582524274</v>
      </c>
      <c r="AC232" s="1">
        <v>2060</v>
      </c>
      <c r="AD232" s="1">
        <v>3.6701440635866867</v>
      </c>
      <c r="AE232" s="1">
        <v>2013</v>
      </c>
      <c r="AF232" s="1">
        <v>4.9674757281553399</v>
      </c>
      <c r="AG232" s="1">
        <v>2060</v>
      </c>
      <c r="AH232" s="1">
        <v>5.3356470004957854</v>
      </c>
      <c r="AI232" s="1">
        <v>2017</v>
      </c>
      <c r="AJ232" s="1">
        <v>4.0252304706453179</v>
      </c>
      <c r="AK232" s="1">
        <v>2061</v>
      </c>
      <c r="AL232" s="1">
        <v>5.2270029673590503</v>
      </c>
      <c r="AM232" s="1">
        <v>2022</v>
      </c>
      <c r="AN232" s="1">
        <v>4.257420924574209</v>
      </c>
      <c r="AO232" s="1">
        <v>2055</v>
      </c>
      <c r="AP232" s="1">
        <v>4.6577247888723301</v>
      </c>
      <c r="AQ232" s="1">
        <v>2013</v>
      </c>
      <c r="AR232" s="1">
        <v>4.64208984375</v>
      </c>
      <c r="AS232" s="1">
        <v>2048</v>
      </c>
      <c r="AT232" s="1">
        <v>5.1414292853573214</v>
      </c>
      <c r="AU232" s="1">
        <v>2001</v>
      </c>
      <c r="AV232" s="1">
        <v>3.6461388074291299</v>
      </c>
      <c r="AW232" s="1">
        <v>2046</v>
      </c>
      <c r="AX232" s="1">
        <v>4.6109725685785534</v>
      </c>
      <c r="AY232" s="1">
        <v>2005</v>
      </c>
      <c r="AZ232" s="1">
        <v>3.7365063788027477</v>
      </c>
      <c r="BA232" s="1">
        <v>2038</v>
      </c>
      <c r="BB232" s="1">
        <v>4.598389531957725</v>
      </c>
      <c r="BC232" s="1">
        <v>1987</v>
      </c>
      <c r="BD232" s="1">
        <v>4.0969637610186096</v>
      </c>
      <c r="BE232" s="1">
        <v>2042</v>
      </c>
      <c r="BF232" s="1">
        <v>4.7755000000000001</v>
      </c>
      <c r="BG232" s="1">
        <v>2000</v>
      </c>
      <c r="BH232" s="1">
        <v>4.3318670576735094</v>
      </c>
      <c r="BI232" s="1">
        <v>2046</v>
      </c>
      <c r="BJ232" s="1">
        <v>4.9870839542970691</v>
      </c>
      <c r="BK232" s="1">
        <v>2013</v>
      </c>
    </row>
    <row r="233" spans="1:63" x14ac:dyDescent="0.25">
      <c r="A233" s="22" t="str">
        <f t="shared" si="3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886</v>
      </c>
      <c r="H233" s="1">
        <v>3.8768211920529803</v>
      </c>
      <c r="I233" s="1">
        <v>755</v>
      </c>
      <c r="J233" s="1">
        <v>4.8286099865047234</v>
      </c>
      <c r="K233" s="1">
        <v>741</v>
      </c>
      <c r="L233" s="1">
        <v>3.9154557463672393</v>
      </c>
      <c r="M233" s="1">
        <v>757</v>
      </c>
      <c r="N233" s="1">
        <v>4.8167115902964959</v>
      </c>
      <c r="O233" s="1">
        <v>742</v>
      </c>
      <c r="P233" s="1">
        <v>3.9104278074866312</v>
      </c>
      <c r="Q233" s="1">
        <v>748</v>
      </c>
      <c r="R233" s="1">
        <v>4.8008130081300813</v>
      </c>
      <c r="S233" s="1">
        <v>738</v>
      </c>
      <c r="T233" s="1">
        <v>3.2211920529801326</v>
      </c>
      <c r="U233" s="1">
        <v>755</v>
      </c>
      <c r="V233" s="1">
        <v>3.702013422818792</v>
      </c>
      <c r="W233" s="1">
        <v>745</v>
      </c>
      <c r="X233" s="1">
        <v>3.4373333333333331</v>
      </c>
      <c r="Y233" s="1">
        <v>750</v>
      </c>
      <c r="Z233" s="1">
        <v>4.8697421981004068</v>
      </c>
      <c r="AA233" s="1">
        <v>737</v>
      </c>
      <c r="AB233" s="1">
        <v>3.4973404255319149</v>
      </c>
      <c r="AC233" s="1">
        <v>752</v>
      </c>
      <c r="AD233" s="1">
        <v>3.7842605156037994</v>
      </c>
      <c r="AE233" s="1">
        <v>737</v>
      </c>
      <c r="AF233" s="1">
        <v>4.8816489361702127</v>
      </c>
      <c r="AG233" s="1">
        <v>752</v>
      </c>
      <c r="AH233" s="1">
        <v>5.2483130904183533</v>
      </c>
      <c r="AI233" s="1">
        <v>741</v>
      </c>
      <c r="AJ233" s="1">
        <v>3.6928191489361701</v>
      </c>
      <c r="AK233" s="1">
        <v>752</v>
      </c>
      <c r="AL233" s="1">
        <v>4.8236877523553163</v>
      </c>
      <c r="AM233" s="1">
        <v>743</v>
      </c>
      <c r="AN233" s="1">
        <v>4.1951547779273213</v>
      </c>
      <c r="AO233" s="1">
        <v>743</v>
      </c>
      <c r="AP233" s="1">
        <v>4.6426630434782608</v>
      </c>
      <c r="AQ233" s="1">
        <v>736</v>
      </c>
      <c r="AR233" s="1">
        <v>4.5345744680851068</v>
      </c>
      <c r="AS233" s="1">
        <v>752</v>
      </c>
      <c r="AT233" s="1">
        <v>5.0728744939271255</v>
      </c>
      <c r="AU233" s="1">
        <v>741</v>
      </c>
      <c r="AV233" s="1">
        <v>3.4666666666666668</v>
      </c>
      <c r="AW233" s="1">
        <v>750</v>
      </c>
      <c r="AX233" s="1">
        <v>4.4592391304347823</v>
      </c>
      <c r="AY233" s="1">
        <v>736</v>
      </c>
      <c r="AZ233" s="1">
        <v>3.5394912985274432</v>
      </c>
      <c r="BA233" s="1">
        <v>747</v>
      </c>
      <c r="BB233" s="1">
        <v>4.4802182810368345</v>
      </c>
      <c r="BC233" s="1">
        <v>733</v>
      </c>
      <c r="BD233" s="1">
        <v>3.956</v>
      </c>
      <c r="BE233" s="1">
        <v>750</v>
      </c>
      <c r="BF233" s="1">
        <v>4.6891891891891895</v>
      </c>
      <c r="BG233" s="1">
        <v>740</v>
      </c>
      <c r="BH233" s="1">
        <v>4.3520000000000003</v>
      </c>
      <c r="BI233" s="1">
        <v>750</v>
      </c>
      <c r="BJ233" s="1">
        <v>4.9431664411366709</v>
      </c>
      <c r="BK233" s="1">
        <v>739</v>
      </c>
    </row>
    <row r="234" spans="1:63" x14ac:dyDescent="0.25">
      <c r="A234" s="22" t="str">
        <f t="shared" si="3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108</v>
      </c>
      <c r="H234" s="1">
        <v>3.9662921348314608</v>
      </c>
      <c r="I234" s="1">
        <v>89</v>
      </c>
      <c r="J234" s="1">
        <v>4.8850574712643677</v>
      </c>
      <c r="K234" s="1">
        <v>87</v>
      </c>
      <c r="L234" s="1">
        <v>3.8636363636363638</v>
      </c>
      <c r="M234" s="1">
        <v>88</v>
      </c>
      <c r="N234" s="1">
        <v>4.7701149425287355</v>
      </c>
      <c r="O234" s="1">
        <v>87</v>
      </c>
      <c r="P234" s="1">
        <v>4.0229885057471266</v>
      </c>
      <c r="Q234" s="1">
        <v>87</v>
      </c>
      <c r="R234" s="1">
        <v>4.6860465116279073</v>
      </c>
      <c r="S234" s="1">
        <v>86</v>
      </c>
      <c r="T234" s="1">
        <v>3.2584269662921348</v>
      </c>
      <c r="U234" s="1">
        <v>89</v>
      </c>
      <c r="V234" s="1">
        <v>3.1494252873563218</v>
      </c>
      <c r="W234" s="1">
        <v>87</v>
      </c>
      <c r="X234" s="1">
        <v>3.9431818181818183</v>
      </c>
      <c r="Y234" s="1">
        <v>88</v>
      </c>
      <c r="Z234" s="1">
        <v>5.1647058823529415</v>
      </c>
      <c r="AA234" s="1">
        <v>85</v>
      </c>
      <c r="AB234" s="1">
        <v>3.7159090909090908</v>
      </c>
      <c r="AC234" s="1">
        <v>88</v>
      </c>
      <c r="AD234" s="1">
        <v>3.8023255813953489</v>
      </c>
      <c r="AE234" s="1">
        <v>86</v>
      </c>
      <c r="AF234" s="1">
        <v>5</v>
      </c>
      <c r="AG234" s="1">
        <v>89</v>
      </c>
      <c r="AH234" s="1">
        <v>5.333333333333333</v>
      </c>
      <c r="AI234" s="1">
        <v>87</v>
      </c>
      <c r="AJ234" s="1">
        <v>3.808988764044944</v>
      </c>
      <c r="AK234" s="1">
        <v>89</v>
      </c>
      <c r="AL234" s="1">
        <v>4.4069767441860463</v>
      </c>
      <c r="AM234" s="1">
        <v>86</v>
      </c>
      <c r="AN234" s="1">
        <v>4.1818181818181817</v>
      </c>
      <c r="AO234" s="1">
        <v>88</v>
      </c>
      <c r="AP234" s="1">
        <v>4.5697674418604652</v>
      </c>
      <c r="AQ234" s="1">
        <v>86</v>
      </c>
      <c r="AR234" s="1">
        <v>4.375</v>
      </c>
      <c r="AS234" s="1">
        <v>88</v>
      </c>
      <c r="AT234" s="1">
        <v>4.9534883720930232</v>
      </c>
      <c r="AU234" s="1">
        <v>86</v>
      </c>
      <c r="AV234" s="1">
        <v>3.5227272727272729</v>
      </c>
      <c r="AW234" s="1">
        <v>88</v>
      </c>
      <c r="AX234" s="1">
        <v>4.441860465116279</v>
      </c>
      <c r="AY234" s="1">
        <v>86</v>
      </c>
      <c r="AZ234" s="1">
        <v>3.5517241379310347</v>
      </c>
      <c r="BA234" s="1">
        <v>87</v>
      </c>
      <c r="BB234" s="1">
        <v>4.3975903614457827</v>
      </c>
      <c r="BC234" s="1">
        <v>83</v>
      </c>
      <c r="BD234" s="1">
        <v>4.0795454545454541</v>
      </c>
      <c r="BE234" s="1">
        <v>88</v>
      </c>
      <c r="BF234" s="1">
        <v>4.7738095238095237</v>
      </c>
      <c r="BG234" s="1">
        <v>84</v>
      </c>
      <c r="BH234" s="1">
        <v>4.3409090909090908</v>
      </c>
      <c r="BI234" s="1">
        <v>88</v>
      </c>
      <c r="BJ234" s="1">
        <v>5.1395348837209305</v>
      </c>
      <c r="BK234" s="1">
        <v>86</v>
      </c>
    </row>
    <row r="235" spans="1:63" x14ac:dyDescent="0.25">
      <c r="A235" s="22" t="str">
        <f t="shared" si="3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435</v>
      </c>
      <c r="H235" s="1">
        <v>4.3479452054794523</v>
      </c>
      <c r="I235" s="1">
        <v>365</v>
      </c>
      <c r="J235" s="1">
        <v>5.0027932960893855</v>
      </c>
      <c r="K235" s="1">
        <v>358</v>
      </c>
      <c r="L235" s="1">
        <v>4.2430939226519335</v>
      </c>
      <c r="M235" s="1">
        <v>362</v>
      </c>
      <c r="N235" s="1">
        <v>4.9016853932584272</v>
      </c>
      <c r="O235" s="1">
        <v>356</v>
      </c>
      <c r="P235" s="1">
        <v>4.4570637119113572</v>
      </c>
      <c r="Q235" s="1">
        <v>361</v>
      </c>
      <c r="R235" s="1">
        <v>4.9749999999999996</v>
      </c>
      <c r="S235" s="1">
        <v>360</v>
      </c>
      <c r="T235" s="1">
        <v>3.5662983425414363</v>
      </c>
      <c r="U235" s="1">
        <v>362</v>
      </c>
      <c r="V235" s="1">
        <v>3.7058823529411766</v>
      </c>
      <c r="W235" s="1">
        <v>357</v>
      </c>
      <c r="X235" s="1">
        <v>4.1061452513966481</v>
      </c>
      <c r="Y235" s="1">
        <v>358</v>
      </c>
      <c r="Z235" s="1">
        <v>5.1342857142857143</v>
      </c>
      <c r="AA235" s="1">
        <v>350</v>
      </c>
      <c r="AB235" s="1">
        <v>3.848901098901099</v>
      </c>
      <c r="AC235" s="1">
        <v>364</v>
      </c>
      <c r="AD235" s="1">
        <v>3.6666666666666665</v>
      </c>
      <c r="AE235" s="1">
        <v>360</v>
      </c>
      <c r="AF235" s="1">
        <v>5.2630136986301368</v>
      </c>
      <c r="AG235" s="1">
        <v>365</v>
      </c>
      <c r="AH235" s="1">
        <v>5.4888888888888889</v>
      </c>
      <c r="AI235" s="1">
        <v>360</v>
      </c>
      <c r="AJ235" s="1">
        <v>3.8815426997245179</v>
      </c>
      <c r="AK235" s="1">
        <v>363</v>
      </c>
      <c r="AL235" s="1">
        <v>4.6414565826330536</v>
      </c>
      <c r="AM235" s="1">
        <v>357</v>
      </c>
      <c r="AN235" s="1">
        <v>4.2486033519553077</v>
      </c>
      <c r="AO235" s="1">
        <v>358</v>
      </c>
      <c r="AP235" s="1">
        <v>4.6225352112676052</v>
      </c>
      <c r="AQ235" s="1">
        <v>355</v>
      </c>
      <c r="AR235" s="1">
        <v>4.7225274725274726</v>
      </c>
      <c r="AS235" s="1">
        <v>364</v>
      </c>
      <c r="AT235" s="1">
        <v>5.0756302521008401</v>
      </c>
      <c r="AU235" s="1">
        <v>357</v>
      </c>
      <c r="AV235" s="1">
        <v>3.7390109890109891</v>
      </c>
      <c r="AW235" s="1">
        <v>364</v>
      </c>
      <c r="AX235" s="1">
        <v>4.4705882352941178</v>
      </c>
      <c r="AY235" s="1">
        <v>357</v>
      </c>
      <c r="AZ235" s="1">
        <v>3.8269230769230771</v>
      </c>
      <c r="BA235" s="1">
        <v>364</v>
      </c>
      <c r="BB235" s="1">
        <v>4.3915492957746478</v>
      </c>
      <c r="BC235" s="1">
        <v>355</v>
      </c>
      <c r="BD235" s="1">
        <v>4.5110497237569058</v>
      </c>
      <c r="BE235" s="1">
        <v>362</v>
      </c>
      <c r="BF235" s="1">
        <v>5</v>
      </c>
      <c r="BG235" s="1">
        <v>356</v>
      </c>
      <c r="BH235" s="1">
        <v>4.6336088154269977</v>
      </c>
      <c r="BI235" s="1">
        <v>363</v>
      </c>
      <c r="BJ235" s="1">
        <v>5.1825842696629216</v>
      </c>
      <c r="BK235" s="1">
        <v>356</v>
      </c>
    </row>
    <row r="236" spans="1:63" x14ac:dyDescent="0.25">
      <c r="A236" s="22" t="str">
        <f t="shared" si="3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242</v>
      </c>
      <c r="H236" s="1">
        <v>4.1256038647342992</v>
      </c>
      <c r="I236" s="1">
        <v>207</v>
      </c>
      <c r="J236" s="1">
        <v>5.092233009708738</v>
      </c>
      <c r="K236" s="1">
        <v>206</v>
      </c>
      <c r="L236" s="1">
        <v>4.0388349514563107</v>
      </c>
      <c r="M236" s="1">
        <v>206</v>
      </c>
      <c r="N236" s="1">
        <v>4.9950980392156863</v>
      </c>
      <c r="O236" s="1">
        <v>204</v>
      </c>
      <c r="P236" s="1">
        <v>3.8780487804878048</v>
      </c>
      <c r="Q236" s="1">
        <v>205</v>
      </c>
      <c r="R236" s="1">
        <v>4.8275862068965516</v>
      </c>
      <c r="S236" s="1">
        <v>203</v>
      </c>
      <c r="T236" s="1">
        <v>3.3658536585365852</v>
      </c>
      <c r="U236" s="1">
        <v>205</v>
      </c>
      <c r="V236" s="1">
        <v>3.6502463054187193</v>
      </c>
      <c r="W236" s="1">
        <v>203</v>
      </c>
      <c r="X236" s="1">
        <v>3.4514563106796117</v>
      </c>
      <c r="Y236" s="1">
        <v>206</v>
      </c>
      <c r="Z236" s="1">
        <v>5.1980676328502415</v>
      </c>
      <c r="AA236" s="1">
        <v>207</v>
      </c>
      <c r="AB236" s="1">
        <v>3.642156862745098</v>
      </c>
      <c r="AC236" s="1">
        <v>204</v>
      </c>
      <c r="AD236" s="1">
        <v>3.4108910891089108</v>
      </c>
      <c r="AE236" s="1">
        <v>202</v>
      </c>
      <c r="AF236" s="1">
        <v>5.0970873786407767</v>
      </c>
      <c r="AG236" s="1">
        <v>206</v>
      </c>
      <c r="AH236" s="1">
        <v>5.4126213592233006</v>
      </c>
      <c r="AI236" s="1">
        <v>206</v>
      </c>
      <c r="AJ236" s="1">
        <v>3.8585365853658535</v>
      </c>
      <c r="AK236" s="1">
        <v>205</v>
      </c>
      <c r="AL236" s="1">
        <v>4.7609756097560973</v>
      </c>
      <c r="AM236" s="1">
        <v>205</v>
      </c>
      <c r="AN236" s="1">
        <v>4.3366336633663369</v>
      </c>
      <c r="AO236" s="1">
        <v>202</v>
      </c>
      <c r="AP236" s="1">
        <v>4.7722772277227721</v>
      </c>
      <c r="AQ236" s="1">
        <v>202</v>
      </c>
      <c r="AR236" s="1">
        <v>4.6328502415458939</v>
      </c>
      <c r="AS236" s="1">
        <v>207</v>
      </c>
      <c r="AT236" s="1">
        <v>5.1256038647342992</v>
      </c>
      <c r="AU236" s="1">
        <v>207</v>
      </c>
      <c r="AV236" s="1">
        <v>3.6618357487922704</v>
      </c>
      <c r="AW236" s="1">
        <v>207</v>
      </c>
      <c r="AX236" s="1">
        <v>4.6341463414634143</v>
      </c>
      <c r="AY236" s="1">
        <v>205</v>
      </c>
      <c r="AZ236" s="1">
        <v>3.79126213592233</v>
      </c>
      <c r="BA236" s="1">
        <v>206</v>
      </c>
      <c r="BB236" s="1">
        <v>4.5392156862745097</v>
      </c>
      <c r="BC236" s="1">
        <v>204</v>
      </c>
      <c r="BD236" s="1">
        <v>4.2038834951456314</v>
      </c>
      <c r="BE236" s="1">
        <v>206</v>
      </c>
      <c r="BF236" s="1">
        <v>4.7281553398058254</v>
      </c>
      <c r="BG236" s="1">
        <v>206</v>
      </c>
      <c r="BH236" s="1">
        <v>4.1594202898550723</v>
      </c>
      <c r="BI236" s="1">
        <v>207</v>
      </c>
      <c r="BJ236" s="1">
        <v>4.8058252427184467</v>
      </c>
      <c r="BK236" s="1">
        <v>206</v>
      </c>
    </row>
    <row r="237" spans="1:63" x14ac:dyDescent="0.25">
      <c r="A237" s="22" t="str">
        <f t="shared" si="3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700</v>
      </c>
      <c r="H237" s="1">
        <v>4.042402826855124</v>
      </c>
      <c r="I237" s="1">
        <v>566</v>
      </c>
      <c r="J237" s="1">
        <v>4.8632326820603904</v>
      </c>
      <c r="K237" s="1">
        <v>563</v>
      </c>
      <c r="L237" s="1">
        <v>3.9081272084805652</v>
      </c>
      <c r="M237" s="1">
        <v>566</v>
      </c>
      <c r="N237" s="1">
        <v>4.5549645390070923</v>
      </c>
      <c r="O237" s="1">
        <v>564</v>
      </c>
      <c r="P237" s="1">
        <v>4.0339285714285715</v>
      </c>
      <c r="Q237" s="1">
        <v>560</v>
      </c>
      <c r="R237" s="1">
        <v>4.6684684684684683</v>
      </c>
      <c r="S237" s="1">
        <v>555</v>
      </c>
      <c r="T237" s="1">
        <v>3.1882770870337476</v>
      </c>
      <c r="U237" s="1">
        <v>563</v>
      </c>
      <c r="V237" s="1">
        <v>3.2093023255813953</v>
      </c>
      <c r="W237" s="1">
        <v>559</v>
      </c>
      <c r="X237" s="1">
        <v>3.6548672566371683</v>
      </c>
      <c r="Y237" s="1">
        <v>565</v>
      </c>
      <c r="Z237" s="1">
        <v>4.9228007181328541</v>
      </c>
      <c r="AA237" s="1">
        <v>557</v>
      </c>
      <c r="AB237" s="1">
        <v>3.5327433628318583</v>
      </c>
      <c r="AC237" s="1">
        <v>565</v>
      </c>
      <c r="AD237" s="1">
        <v>3.3506261180679786</v>
      </c>
      <c r="AE237" s="1">
        <v>559</v>
      </c>
      <c r="AF237" s="1">
        <v>4.9148936170212769</v>
      </c>
      <c r="AG237" s="1">
        <v>564</v>
      </c>
      <c r="AH237" s="1">
        <v>5.1681574239713779</v>
      </c>
      <c r="AI237" s="1">
        <v>559</v>
      </c>
      <c r="AJ237" s="1">
        <v>3.6778761061946903</v>
      </c>
      <c r="AK237" s="1">
        <v>565</v>
      </c>
      <c r="AL237" s="1">
        <v>4.5115452930728246</v>
      </c>
      <c r="AM237" s="1">
        <v>563</v>
      </c>
      <c r="AN237" s="1">
        <v>4.0179533213644527</v>
      </c>
      <c r="AO237" s="1">
        <v>557</v>
      </c>
      <c r="AP237" s="1">
        <v>4.8176895306859207</v>
      </c>
      <c r="AQ237" s="1">
        <v>554</v>
      </c>
      <c r="AR237" s="1">
        <v>4.524064171122995</v>
      </c>
      <c r="AS237" s="1">
        <v>561</v>
      </c>
      <c r="AT237" s="1">
        <v>5.1166965888689404</v>
      </c>
      <c r="AU237" s="1">
        <v>557</v>
      </c>
      <c r="AV237" s="1">
        <v>3.5260323159784561</v>
      </c>
      <c r="AW237" s="1">
        <v>557</v>
      </c>
      <c r="AX237" s="1">
        <v>4.3483754512635375</v>
      </c>
      <c r="AY237" s="1">
        <v>554</v>
      </c>
      <c r="AZ237" s="1">
        <v>3.6870503597122304</v>
      </c>
      <c r="BA237" s="1">
        <v>556</v>
      </c>
      <c r="BB237" s="1">
        <v>4.3811252268602541</v>
      </c>
      <c r="BC237" s="1">
        <v>551</v>
      </c>
      <c r="BD237" s="1">
        <v>3.9193548387096775</v>
      </c>
      <c r="BE237" s="1">
        <v>558</v>
      </c>
      <c r="BF237" s="1">
        <v>4.6193895870736084</v>
      </c>
      <c r="BG237" s="1">
        <v>557</v>
      </c>
      <c r="BH237" s="1">
        <v>4.0754039497307</v>
      </c>
      <c r="BI237" s="1">
        <v>557</v>
      </c>
      <c r="BJ237" s="1">
        <v>4.784560143626571</v>
      </c>
      <c r="BK237" s="1">
        <v>557</v>
      </c>
    </row>
    <row r="238" spans="1:63" x14ac:dyDescent="0.25">
      <c r="A238" s="22" t="str">
        <f t="shared" si="3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277</v>
      </c>
      <c r="H238" s="1">
        <v>4.0750000000000002</v>
      </c>
      <c r="I238" s="1">
        <v>240</v>
      </c>
      <c r="J238" s="1">
        <v>5.0294117647058822</v>
      </c>
      <c r="K238" s="1">
        <v>238</v>
      </c>
      <c r="L238" s="1">
        <v>4.117647058823529</v>
      </c>
      <c r="M238" s="1">
        <v>238</v>
      </c>
      <c r="N238" s="1">
        <v>4.9063829787234043</v>
      </c>
      <c r="O238" s="1">
        <v>235</v>
      </c>
      <c r="P238" s="1">
        <v>4.1541666666666668</v>
      </c>
      <c r="Q238" s="1">
        <v>240</v>
      </c>
      <c r="R238" s="1">
        <v>5.0256410256410255</v>
      </c>
      <c r="S238" s="1">
        <v>234</v>
      </c>
      <c r="T238" s="1">
        <v>3.4356846473029043</v>
      </c>
      <c r="U238" s="1">
        <v>241</v>
      </c>
      <c r="V238" s="1">
        <v>3.9915966386554622</v>
      </c>
      <c r="W238" s="1">
        <v>238</v>
      </c>
      <c r="X238" s="1">
        <v>3.6085106382978722</v>
      </c>
      <c r="Y238" s="1">
        <v>235</v>
      </c>
      <c r="Z238" s="1">
        <v>5.0641025641025639</v>
      </c>
      <c r="AA238" s="1">
        <v>234</v>
      </c>
      <c r="AB238" s="1">
        <v>3.5062240663900415</v>
      </c>
      <c r="AC238" s="1">
        <v>241</v>
      </c>
      <c r="AD238" s="1">
        <v>3.5397489539748954</v>
      </c>
      <c r="AE238" s="1">
        <v>239</v>
      </c>
      <c r="AF238" s="1">
        <v>5.0829875518672196</v>
      </c>
      <c r="AG238" s="1">
        <v>241</v>
      </c>
      <c r="AH238" s="1">
        <v>5.4159663865546221</v>
      </c>
      <c r="AI238" s="1">
        <v>238</v>
      </c>
      <c r="AJ238" s="1">
        <v>3.9581589958158996</v>
      </c>
      <c r="AK238" s="1">
        <v>239</v>
      </c>
      <c r="AL238" s="1">
        <v>4.8655462184873945</v>
      </c>
      <c r="AM238" s="1">
        <v>238</v>
      </c>
      <c r="AN238" s="1">
        <v>4.2754237288135597</v>
      </c>
      <c r="AO238" s="1">
        <v>236</v>
      </c>
      <c r="AP238" s="1">
        <v>4.6864406779661021</v>
      </c>
      <c r="AQ238" s="1">
        <v>236</v>
      </c>
      <c r="AR238" s="1">
        <v>4.5999999999999996</v>
      </c>
      <c r="AS238" s="1">
        <v>240</v>
      </c>
      <c r="AT238" s="1">
        <v>5.1063829787234045</v>
      </c>
      <c r="AU238" s="1">
        <v>235</v>
      </c>
      <c r="AV238" s="1">
        <v>3.6721991701244812</v>
      </c>
      <c r="AW238" s="1">
        <v>241</v>
      </c>
      <c r="AX238" s="1">
        <v>4.9495798319327733</v>
      </c>
      <c r="AY238" s="1">
        <v>238</v>
      </c>
      <c r="AZ238" s="1">
        <v>3.7046413502109705</v>
      </c>
      <c r="BA238" s="1">
        <v>237</v>
      </c>
      <c r="BB238" s="1">
        <v>4.751091703056769</v>
      </c>
      <c r="BC238" s="1">
        <v>229</v>
      </c>
      <c r="BD238" s="1">
        <v>4.05</v>
      </c>
      <c r="BE238" s="1">
        <v>240</v>
      </c>
      <c r="BF238" s="1">
        <v>4.7288135593220337</v>
      </c>
      <c r="BG238" s="1">
        <v>236</v>
      </c>
      <c r="BH238" s="1">
        <v>4.3138075313807533</v>
      </c>
      <c r="BI238" s="1">
        <v>239</v>
      </c>
      <c r="BJ238" s="1">
        <v>4.928270042194093</v>
      </c>
      <c r="BK238" s="1">
        <v>237</v>
      </c>
    </row>
    <row r="239" spans="1:63" x14ac:dyDescent="0.25">
      <c r="A239" s="22" t="str">
        <f t="shared" si="3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693</v>
      </c>
      <c r="H239" s="1">
        <v>4.2141592920353981</v>
      </c>
      <c r="I239" s="1">
        <v>565</v>
      </c>
      <c r="J239" s="1">
        <v>4.933928571428571</v>
      </c>
      <c r="K239" s="1">
        <v>560</v>
      </c>
      <c r="L239" s="1">
        <v>4.0821428571428573</v>
      </c>
      <c r="M239" s="1">
        <v>560</v>
      </c>
      <c r="N239" s="1">
        <v>4.7924865831842576</v>
      </c>
      <c r="O239" s="1">
        <v>559</v>
      </c>
      <c r="P239" s="1">
        <v>4.1663685152057246</v>
      </c>
      <c r="Q239" s="1">
        <v>559</v>
      </c>
      <c r="R239" s="1">
        <v>4.8615107913669062</v>
      </c>
      <c r="S239" s="1">
        <v>556</v>
      </c>
      <c r="T239" s="1">
        <v>3.4290780141843973</v>
      </c>
      <c r="U239" s="1">
        <v>564</v>
      </c>
      <c r="V239" s="1">
        <v>3.6648745519713262</v>
      </c>
      <c r="W239" s="1">
        <v>558</v>
      </c>
      <c r="X239" s="1">
        <v>3.9392857142857145</v>
      </c>
      <c r="Y239" s="1">
        <v>560</v>
      </c>
      <c r="Z239" s="1">
        <v>5.178890876565295</v>
      </c>
      <c r="AA239" s="1">
        <v>559</v>
      </c>
      <c r="AB239" s="1">
        <v>3.9288256227758005</v>
      </c>
      <c r="AC239" s="1">
        <v>562</v>
      </c>
      <c r="AD239" s="1">
        <v>3.8855098389982112</v>
      </c>
      <c r="AE239" s="1">
        <v>559</v>
      </c>
      <c r="AF239" s="1">
        <v>4.9608540925266906</v>
      </c>
      <c r="AG239" s="1">
        <v>562</v>
      </c>
      <c r="AH239" s="1">
        <v>5.2829181494661919</v>
      </c>
      <c r="AI239" s="1">
        <v>562</v>
      </c>
      <c r="AJ239" s="1">
        <v>3.8467023172905526</v>
      </c>
      <c r="AK239" s="1">
        <v>561</v>
      </c>
      <c r="AL239" s="1">
        <v>4.5989304812834222</v>
      </c>
      <c r="AM239" s="1">
        <v>561</v>
      </c>
      <c r="AN239" s="1">
        <v>4.1957295373665477</v>
      </c>
      <c r="AO239" s="1">
        <v>562</v>
      </c>
      <c r="AP239" s="1">
        <v>4.6296958855098387</v>
      </c>
      <c r="AQ239" s="1">
        <v>559</v>
      </c>
      <c r="AR239" s="1">
        <v>4.6160714285714288</v>
      </c>
      <c r="AS239" s="1">
        <v>560</v>
      </c>
      <c r="AT239" s="1">
        <v>5.0089766606822259</v>
      </c>
      <c r="AU239" s="1">
        <v>557</v>
      </c>
      <c r="AV239" s="1">
        <v>3.5939177101967799</v>
      </c>
      <c r="AW239" s="1">
        <v>559</v>
      </c>
      <c r="AX239" s="1">
        <v>4.467741935483871</v>
      </c>
      <c r="AY239" s="1">
        <v>558</v>
      </c>
      <c r="AZ239" s="1">
        <v>3.7197106690777577</v>
      </c>
      <c r="BA239" s="1">
        <v>553</v>
      </c>
      <c r="BB239" s="1">
        <v>4.4171220400728597</v>
      </c>
      <c r="BC239" s="1">
        <v>549</v>
      </c>
      <c r="BD239" s="1">
        <v>4.1256732495511672</v>
      </c>
      <c r="BE239" s="1">
        <v>557</v>
      </c>
      <c r="BF239" s="1">
        <v>4.7142857142857144</v>
      </c>
      <c r="BG239" s="1">
        <v>553</v>
      </c>
      <c r="BH239" s="1">
        <v>4.2720720720720724</v>
      </c>
      <c r="BI239" s="1">
        <v>555</v>
      </c>
      <c r="BJ239" s="1">
        <v>4.9585585585585585</v>
      </c>
      <c r="BK239" s="1">
        <v>555</v>
      </c>
    </row>
    <row r="240" spans="1:63" x14ac:dyDescent="0.25">
      <c r="A240" s="22" t="str">
        <f t="shared" si="3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6735</v>
      </c>
      <c r="H240" s="1">
        <v>4.0773106323835995</v>
      </c>
      <c r="I240" s="1">
        <v>5756</v>
      </c>
      <c r="J240" s="1">
        <v>4.8385499557913354</v>
      </c>
      <c r="K240" s="1">
        <v>5655</v>
      </c>
      <c r="L240" s="1">
        <v>4.0261415127222024</v>
      </c>
      <c r="M240" s="1">
        <v>5738</v>
      </c>
      <c r="N240" s="1">
        <v>4.6928952042628778</v>
      </c>
      <c r="O240" s="1">
        <v>5630</v>
      </c>
      <c r="P240" s="1">
        <v>4.0862979922507927</v>
      </c>
      <c r="Q240" s="1">
        <v>5678</v>
      </c>
      <c r="R240" s="1">
        <v>4.7779776898164812</v>
      </c>
      <c r="S240" s="1">
        <v>5558</v>
      </c>
      <c r="T240" s="1">
        <v>3.3870347719727416</v>
      </c>
      <c r="U240" s="1">
        <v>5723</v>
      </c>
      <c r="V240" s="1">
        <v>3.4175257731958761</v>
      </c>
      <c r="W240" s="1">
        <v>5626</v>
      </c>
      <c r="X240" s="1">
        <v>3.4899824253075571</v>
      </c>
      <c r="Y240" s="1">
        <v>5690</v>
      </c>
      <c r="Z240" s="1">
        <v>4.7774384767379203</v>
      </c>
      <c r="AA240" s="1">
        <v>5567</v>
      </c>
      <c r="AB240" s="1">
        <v>4.1984251968503941</v>
      </c>
      <c r="AC240" s="1">
        <v>5715</v>
      </c>
      <c r="AD240" s="1">
        <v>4.5960441910192449</v>
      </c>
      <c r="AE240" s="1">
        <v>5612</v>
      </c>
      <c r="AF240" s="1">
        <v>4.8103478412864886</v>
      </c>
      <c r="AG240" s="1">
        <v>5721</v>
      </c>
      <c r="AH240" s="1">
        <v>5.19625</v>
      </c>
      <c r="AI240" s="1">
        <v>5600</v>
      </c>
      <c r="AJ240" s="1">
        <v>3.756369982547993</v>
      </c>
      <c r="AK240" s="1">
        <v>5730</v>
      </c>
      <c r="AL240" s="1">
        <v>4.7694903214349136</v>
      </c>
      <c r="AM240" s="1">
        <v>5631</v>
      </c>
      <c r="AN240" s="1">
        <v>4.1152219873150102</v>
      </c>
      <c r="AO240" s="1">
        <v>5676</v>
      </c>
      <c r="AP240" s="1">
        <v>4.8042233357193984</v>
      </c>
      <c r="AQ240" s="1">
        <v>5588</v>
      </c>
      <c r="AR240" s="1">
        <v>4.6370500438981566</v>
      </c>
      <c r="AS240" s="1">
        <v>5695</v>
      </c>
      <c r="AT240" s="1">
        <v>5.11421410669531</v>
      </c>
      <c r="AU240" s="1">
        <v>5586</v>
      </c>
      <c r="AV240" s="1">
        <v>3.5820580474934038</v>
      </c>
      <c r="AW240" s="1">
        <v>5685</v>
      </c>
      <c r="AX240" s="1">
        <v>4.2373972112978189</v>
      </c>
      <c r="AY240" s="1">
        <v>5594</v>
      </c>
      <c r="AZ240" s="1">
        <v>3.7506185931424532</v>
      </c>
      <c r="BA240" s="1">
        <v>5658</v>
      </c>
      <c r="BB240" s="1">
        <v>4.3862776877363583</v>
      </c>
      <c r="BC240" s="1">
        <v>5553</v>
      </c>
      <c r="BD240" s="1">
        <v>3.8299331691874778</v>
      </c>
      <c r="BE240" s="1">
        <v>5686</v>
      </c>
      <c r="BF240" s="1">
        <v>4.9167563688553999</v>
      </c>
      <c r="BG240" s="1">
        <v>5574</v>
      </c>
      <c r="BH240" s="1">
        <v>4.2363508277562518</v>
      </c>
      <c r="BI240" s="1">
        <v>5678</v>
      </c>
      <c r="BJ240" s="1">
        <v>4.9840957827019299</v>
      </c>
      <c r="BK240" s="1">
        <v>5596</v>
      </c>
    </row>
    <row r="241" spans="1:63" x14ac:dyDescent="0.25">
      <c r="A241" s="22" t="str">
        <f t="shared" si="3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5</v>
      </c>
      <c r="I241" s="1">
        <v>1</v>
      </c>
      <c r="J241" s="1">
        <v>6</v>
      </c>
      <c r="K241" s="1">
        <v>1</v>
      </c>
      <c r="L241" s="1">
        <v>4</v>
      </c>
      <c r="M241" s="1">
        <v>1</v>
      </c>
      <c r="N241" s="1">
        <v>6</v>
      </c>
      <c r="O241" s="1">
        <v>1</v>
      </c>
      <c r="P241" s="1">
        <v>4</v>
      </c>
      <c r="Q241" s="1">
        <v>1</v>
      </c>
      <c r="R241" s="1">
        <v>6</v>
      </c>
      <c r="S241" s="1">
        <v>1</v>
      </c>
      <c r="T241" s="1">
        <v>3</v>
      </c>
      <c r="U241" s="1">
        <v>1</v>
      </c>
      <c r="V241" s="1">
        <v>4</v>
      </c>
      <c r="W241" s="1">
        <v>1</v>
      </c>
      <c r="X241" s="1">
        <v>3</v>
      </c>
      <c r="Y241" s="1">
        <v>1</v>
      </c>
      <c r="Z241" s="1">
        <v>6</v>
      </c>
      <c r="AA241" s="1">
        <v>1</v>
      </c>
      <c r="AB241" s="1">
        <v>4</v>
      </c>
      <c r="AC241" s="1">
        <v>1</v>
      </c>
      <c r="AD241" s="1">
        <v>5</v>
      </c>
      <c r="AE241" s="1">
        <v>1</v>
      </c>
      <c r="AG241" s="1">
        <v>0</v>
      </c>
      <c r="AI241" s="1">
        <v>0</v>
      </c>
      <c r="AJ241" s="1">
        <v>3</v>
      </c>
      <c r="AK241" s="1">
        <v>1</v>
      </c>
      <c r="AL241" s="1">
        <v>5</v>
      </c>
      <c r="AM241" s="1">
        <v>1</v>
      </c>
      <c r="AN241" s="1">
        <v>5</v>
      </c>
      <c r="AO241" s="1">
        <v>1</v>
      </c>
      <c r="AP241" s="1">
        <v>5</v>
      </c>
      <c r="AQ241" s="1">
        <v>1</v>
      </c>
      <c r="AR241" s="1">
        <v>5</v>
      </c>
      <c r="AS241" s="1">
        <v>1</v>
      </c>
      <c r="AT241" s="1">
        <v>6</v>
      </c>
      <c r="AU241" s="1">
        <v>1</v>
      </c>
      <c r="AV241" s="1">
        <v>4</v>
      </c>
      <c r="AW241" s="1">
        <v>1</v>
      </c>
      <c r="AX241" s="1">
        <v>5</v>
      </c>
      <c r="AY241" s="1">
        <v>1</v>
      </c>
      <c r="AZ241" s="1">
        <v>4</v>
      </c>
      <c r="BA241" s="1">
        <v>1</v>
      </c>
      <c r="BB241" s="1">
        <v>5</v>
      </c>
      <c r="BC241" s="1">
        <v>1</v>
      </c>
      <c r="BD241" s="1">
        <v>5</v>
      </c>
      <c r="BE241" s="1">
        <v>1</v>
      </c>
      <c r="BF241" s="1">
        <v>5</v>
      </c>
      <c r="BG241" s="1">
        <v>1</v>
      </c>
      <c r="BH241" s="1">
        <v>6</v>
      </c>
      <c r="BI241" s="1">
        <v>1</v>
      </c>
      <c r="BJ241" s="1">
        <v>6</v>
      </c>
      <c r="BK241" s="1">
        <v>1</v>
      </c>
    </row>
    <row r="242" spans="1:63" x14ac:dyDescent="0.25">
      <c r="A242" s="22" t="str">
        <f t="shared" si="3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1375</v>
      </c>
      <c r="H242" s="1">
        <v>4.0413907284768209</v>
      </c>
      <c r="I242" s="1">
        <v>1208</v>
      </c>
      <c r="J242" s="1">
        <v>4.9824854045037528</v>
      </c>
      <c r="K242" s="1">
        <v>1199</v>
      </c>
      <c r="L242" s="1">
        <v>3.9975083056478407</v>
      </c>
      <c r="M242" s="1">
        <v>1204</v>
      </c>
      <c r="N242" s="1">
        <v>4.9765690376569038</v>
      </c>
      <c r="O242" s="1">
        <v>1195</v>
      </c>
      <c r="P242" s="1">
        <v>4.1138279932546373</v>
      </c>
      <c r="Q242" s="1">
        <v>1186</v>
      </c>
      <c r="R242" s="1">
        <v>5.0229787234042549</v>
      </c>
      <c r="S242" s="1">
        <v>1175</v>
      </c>
      <c r="T242" s="1">
        <v>3.0598006644518274</v>
      </c>
      <c r="U242" s="1">
        <v>1204</v>
      </c>
      <c r="V242" s="1">
        <v>3.6312709030100336</v>
      </c>
      <c r="W242" s="1">
        <v>1196</v>
      </c>
      <c r="X242" s="1">
        <v>3.6923076923076925</v>
      </c>
      <c r="Y242" s="1">
        <v>1183</v>
      </c>
      <c r="Z242" s="1">
        <v>4.9872665534804757</v>
      </c>
      <c r="AA242" s="1">
        <v>1178</v>
      </c>
      <c r="AB242" s="1">
        <v>3.4530340814630089</v>
      </c>
      <c r="AC242" s="1">
        <v>1203</v>
      </c>
      <c r="AD242" s="1">
        <v>3.4949494949494948</v>
      </c>
      <c r="AE242" s="1">
        <v>1188</v>
      </c>
      <c r="AF242" s="1">
        <v>4.9450915141430949</v>
      </c>
      <c r="AG242" s="1">
        <v>1202</v>
      </c>
      <c r="AH242" s="1">
        <v>5.2943650126156436</v>
      </c>
      <c r="AI242" s="1">
        <v>1189</v>
      </c>
      <c r="AJ242" s="1">
        <v>3.9183333333333334</v>
      </c>
      <c r="AK242" s="1">
        <v>1200</v>
      </c>
      <c r="AL242" s="1">
        <v>4.9941126997476868</v>
      </c>
      <c r="AM242" s="1">
        <v>1189</v>
      </c>
      <c r="AN242" s="1">
        <v>4.1539748953974893</v>
      </c>
      <c r="AO242" s="1">
        <v>1195</v>
      </c>
      <c r="AP242" s="1">
        <v>4.527379949452401</v>
      </c>
      <c r="AQ242" s="1">
        <v>1187</v>
      </c>
      <c r="AR242" s="1">
        <v>4.5271512113617378</v>
      </c>
      <c r="AS242" s="1">
        <v>1197</v>
      </c>
      <c r="AT242" s="1">
        <v>5.036256323777403</v>
      </c>
      <c r="AU242" s="1">
        <v>1186</v>
      </c>
      <c r="AV242" s="1">
        <v>3.535058430717863</v>
      </c>
      <c r="AW242" s="1">
        <v>1198</v>
      </c>
      <c r="AX242" s="1">
        <v>4.8068849706129306</v>
      </c>
      <c r="AY242" s="1">
        <v>1191</v>
      </c>
      <c r="AZ242" s="1">
        <v>3.6133108677337828</v>
      </c>
      <c r="BA242" s="1">
        <v>1187</v>
      </c>
      <c r="BB242" s="1">
        <v>4.6997433704020528</v>
      </c>
      <c r="BC242" s="1">
        <v>1169</v>
      </c>
      <c r="BD242" s="1">
        <v>3.9614093959731544</v>
      </c>
      <c r="BE242" s="1">
        <v>1192</v>
      </c>
      <c r="BF242" s="1">
        <v>4.635284139100933</v>
      </c>
      <c r="BG242" s="1">
        <v>1179</v>
      </c>
      <c r="BH242" s="1">
        <v>4.1575859178541492</v>
      </c>
      <c r="BI242" s="1">
        <v>1193</v>
      </c>
      <c r="BJ242" s="1">
        <v>4.8030303030303028</v>
      </c>
      <c r="BK242" s="1">
        <v>1188</v>
      </c>
    </row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2"/>
  <sheetViews>
    <sheetView topLeftCell="A95" workbookViewId="0">
      <selection activeCell="A121" sqref="A121:A242"/>
    </sheetView>
  </sheetViews>
  <sheetFormatPr defaultRowHeight="15" x14ac:dyDescent="0.25"/>
  <cols>
    <col min="4" max="4" width="43.42578125" bestFit="1" customWidth="1"/>
    <col min="5" max="5" width="14.85546875" customWidth="1"/>
  </cols>
  <sheetData>
    <row r="1" spans="1:27" x14ac:dyDescent="0.25">
      <c r="A1" t="s">
        <v>473</v>
      </c>
      <c r="B1" s="1" t="s">
        <v>0</v>
      </c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167</v>
      </c>
      <c r="I1" s="1" t="s">
        <v>168</v>
      </c>
      <c r="J1" s="1" t="s">
        <v>169</v>
      </c>
      <c r="K1" s="1" t="s">
        <v>170</v>
      </c>
      <c r="L1" s="1" t="s">
        <v>171</v>
      </c>
      <c r="M1" s="1" t="s">
        <v>172</v>
      </c>
      <c r="N1" s="1" t="s">
        <v>173</v>
      </c>
      <c r="O1" s="1" t="s">
        <v>174</v>
      </c>
      <c r="P1" s="1" t="s">
        <v>175</v>
      </c>
      <c r="Q1" s="1" t="s">
        <v>176</v>
      </c>
      <c r="R1" s="1" t="s">
        <v>177</v>
      </c>
      <c r="S1" s="1" t="s">
        <v>178</v>
      </c>
      <c r="T1" s="1" t="s">
        <v>179</v>
      </c>
      <c r="U1" s="1" t="s">
        <v>180</v>
      </c>
      <c r="V1" s="1" t="s">
        <v>181</v>
      </c>
      <c r="W1" s="1" t="s">
        <v>182</v>
      </c>
      <c r="X1" s="1" t="s">
        <v>183</v>
      </c>
      <c r="Y1" s="1" t="s">
        <v>184</v>
      </c>
      <c r="Z1" s="1" t="s">
        <v>185</v>
      </c>
      <c r="AA1" s="1" t="s">
        <v>186</v>
      </c>
    </row>
    <row r="2" spans="1:27" x14ac:dyDescent="0.25">
      <c r="A2" t="str">
        <f>E2&amp;C2&amp;D2</f>
        <v>2010UO_ALL_</v>
      </c>
      <c r="C2" s="1" t="s">
        <v>59</v>
      </c>
      <c r="D2" s="1" t="s">
        <v>476</v>
      </c>
      <c r="E2" s="1">
        <v>2010</v>
      </c>
      <c r="F2" s="1">
        <v>0</v>
      </c>
      <c r="G2" s="1">
        <v>4674</v>
      </c>
      <c r="H2" s="1">
        <v>4.6064887493458926</v>
      </c>
      <c r="I2" s="1">
        <v>3822</v>
      </c>
      <c r="J2" s="1">
        <v>5.0316657796700373</v>
      </c>
      <c r="K2" s="1">
        <v>3758</v>
      </c>
      <c r="L2" s="1">
        <v>4.341105580298664</v>
      </c>
      <c r="M2" s="1">
        <v>3817</v>
      </c>
      <c r="N2" s="1">
        <v>4.7214988041456287</v>
      </c>
      <c r="O2" s="1">
        <v>3763</v>
      </c>
      <c r="P2" s="1">
        <v>4.4704646888947233</v>
      </c>
      <c r="Q2" s="1">
        <v>3809</v>
      </c>
      <c r="R2" s="1">
        <v>4.93425975414217</v>
      </c>
      <c r="S2" s="1">
        <v>3742</v>
      </c>
      <c r="T2" s="1">
        <v>4.4269574356279557</v>
      </c>
      <c r="U2" s="1">
        <v>3806</v>
      </c>
      <c r="V2" s="1">
        <v>4.991171749598716</v>
      </c>
      <c r="W2" s="1">
        <v>3738</v>
      </c>
      <c r="X2" s="1">
        <v>4.2762155059132718</v>
      </c>
      <c r="Y2" s="1">
        <v>3805</v>
      </c>
      <c r="Z2" s="1">
        <v>4.9479861296345691</v>
      </c>
      <c r="AA2" s="1">
        <v>3749</v>
      </c>
    </row>
    <row r="3" spans="1:27" x14ac:dyDescent="0.25">
      <c r="A3" t="str">
        <f t="shared" ref="A3:A60" si="0">E3&amp;C3&amp;D3</f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299</v>
      </c>
      <c r="H3" s="1">
        <v>4.6899224806201554</v>
      </c>
      <c r="I3" s="1">
        <v>258</v>
      </c>
      <c r="J3" s="1">
        <v>5.003921568627451</v>
      </c>
      <c r="K3" s="1">
        <v>255</v>
      </c>
      <c r="L3" s="1">
        <v>4.6434108527131785</v>
      </c>
      <c r="M3" s="1">
        <v>258</v>
      </c>
      <c r="N3" s="1">
        <v>5.1811023622047241</v>
      </c>
      <c r="O3" s="1">
        <v>254</v>
      </c>
      <c r="P3" s="1">
        <v>4.6303501945525296</v>
      </c>
      <c r="Q3" s="1">
        <v>257</v>
      </c>
      <c r="R3" s="1">
        <v>5.0158102766798418</v>
      </c>
      <c r="S3" s="1">
        <v>253</v>
      </c>
      <c r="T3" s="1">
        <v>4.4765625</v>
      </c>
      <c r="U3" s="1">
        <v>256</v>
      </c>
      <c r="V3" s="1">
        <v>5.0039840637450199</v>
      </c>
      <c r="W3" s="1">
        <v>251</v>
      </c>
      <c r="X3" s="1">
        <v>4.2829457364341081</v>
      </c>
      <c r="Y3" s="1">
        <v>258</v>
      </c>
      <c r="Z3" s="1">
        <v>5.0196078431372548</v>
      </c>
      <c r="AA3" s="1">
        <v>255</v>
      </c>
    </row>
    <row r="4" spans="1:27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482</v>
      </c>
      <c r="H4" s="1">
        <v>4.6466165413533833</v>
      </c>
      <c r="I4" s="1">
        <v>399</v>
      </c>
      <c r="J4" s="1">
        <v>5.0957178841309823</v>
      </c>
      <c r="K4" s="1">
        <v>397</v>
      </c>
      <c r="L4" s="1">
        <v>4.6482412060301508</v>
      </c>
      <c r="M4" s="1">
        <v>398</v>
      </c>
      <c r="N4" s="1">
        <v>4.9949622166246854</v>
      </c>
      <c r="O4" s="1">
        <v>397</v>
      </c>
      <c r="P4" s="1">
        <v>4.6313131313131315</v>
      </c>
      <c r="Q4" s="1">
        <v>396</v>
      </c>
      <c r="R4" s="1">
        <v>5.0941475826972011</v>
      </c>
      <c r="S4" s="1">
        <v>393</v>
      </c>
      <c r="T4" s="1">
        <v>4.5088161209068014</v>
      </c>
      <c r="U4" s="1">
        <v>397</v>
      </c>
      <c r="V4" s="1">
        <v>5.0127551020408161</v>
      </c>
      <c r="W4" s="1">
        <v>392</v>
      </c>
      <c r="X4" s="1">
        <v>4.2846347607052895</v>
      </c>
      <c r="Y4" s="1">
        <v>397</v>
      </c>
      <c r="Z4" s="1">
        <v>4.9642857142857144</v>
      </c>
      <c r="AA4" s="1">
        <v>392</v>
      </c>
    </row>
    <row r="5" spans="1:27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1064</v>
      </c>
      <c r="H5" s="1">
        <v>4.6319444444444446</v>
      </c>
      <c r="I5" s="1">
        <v>864</v>
      </c>
      <c r="J5" s="1">
        <v>5.0094007050528786</v>
      </c>
      <c r="K5" s="1">
        <v>851</v>
      </c>
      <c r="L5" s="1">
        <v>4.2688296639629204</v>
      </c>
      <c r="M5" s="1">
        <v>863</v>
      </c>
      <c r="N5" s="1">
        <v>4.577464788732394</v>
      </c>
      <c r="O5" s="1">
        <v>852</v>
      </c>
      <c r="P5" s="1">
        <v>4.4308943089430892</v>
      </c>
      <c r="Q5" s="1">
        <v>861</v>
      </c>
      <c r="R5" s="1">
        <v>4.830388692579505</v>
      </c>
      <c r="S5" s="1">
        <v>849</v>
      </c>
      <c r="T5" s="1">
        <v>4.403712296983759</v>
      </c>
      <c r="U5" s="1">
        <v>862</v>
      </c>
      <c r="V5" s="1">
        <v>4.9423529411764706</v>
      </c>
      <c r="W5" s="1">
        <v>850</v>
      </c>
      <c r="X5" s="1">
        <v>4.2845528455284549</v>
      </c>
      <c r="Y5" s="1">
        <v>861</v>
      </c>
      <c r="Z5" s="1">
        <v>4.9353701527614575</v>
      </c>
      <c r="AA5" s="1">
        <v>851</v>
      </c>
    </row>
    <row r="6" spans="1:27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859</v>
      </c>
      <c r="H6" s="1">
        <v>4.6158113730929262</v>
      </c>
      <c r="I6" s="1">
        <v>721</v>
      </c>
      <c r="J6" s="1">
        <v>5.0666666666666664</v>
      </c>
      <c r="K6" s="1">
        <v>705</v>
      </c>
      <c r="L6" s="1">
        <v>4.2447844228094578</v>
      </c>
      <c r="M6" s="1">
        <v>719</v>
      </c>
      <c r="N6" s="1">
        <v>4.6610169491525424</v>
      </c>
      <c r="O6" s="1">
        <v>708</v>
      </c>
      <c r="P6" s="1">
        <v>4.4569444444444448</v>
      </c>
      <c r="Q6" s="1">
        <v>720</v>
      </c>
      <c r="R6" s="1">
        <v>5.0141843971631204</v>
      </c>
      <c r="S6" s="1">
        <v>705</v>
      </c>
      <c r="T6" s="1">
        <v>4.4540389972144849</v>
      </c>
      <c r="U6" s="1">
        <v>718</v>
      </c>
      <c r="V6" s="1">
        <v>5.0708215297450421</v>
      </c>
      <c r="W6" s="1">
        <v>706</v>
      </c>
      <c r="X6" s="1">
        <v>4.2902777777777779</v>
      </c>
      <c r="Y6" s="1">
        <v>720</v>
      </c>
      <c r="Z6" s="1">
        <v>4.9660056657223794</v>
      </c>
      <c r="AA6" s="1">
        <v>706</v>
      </c>
    </row>
    <row r="7" spans="1:27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203</v>
      </c>
      <c r="H7" s="1">
        <v>4.4180790960451981</v>
      </c>
      <c r="I7" s="1">
        <v>177</v>
      </c>
      <c r="J7" s="1">
        <v>5.1040462427745661</v>
      </c>
      <c r="K7" s="1">
        <v>173</v>
      </c>
      <c r="L7" s="1">
        <v>4.3220338983050848</v>
      </c>
      <c r="M7" s="1">
        <v>177</v>
      </c>
      <c r="N7" s="1">
        <v>4.6473988439306355</v>
      </c>
      <c r="O7" s="1">
        <v>173</v>
      </c>
      <c r="P7" s="1">
        <v>4.361581920903955</v>
      </c>
      <c r="Q7" s="1">
        <v>177</v>
      </c>
      <c r="R7" s="1">
        <v>4.9244186046511631</v>
      </c>
      <c r="S7" s="1">
        <v>172</v>
      </c>
      <c r="T7" s="1">
        <v>4.361581920903955</v>
      </c>
      <c r="U7" s="1">
        <v>177</v>
      </c>
      <c r="V7" s="1">
        <v>4.9767441860465116</v>
      </c>
      <c r="W7" s="1">
        <v>172</v>
      </c>
      <c r="X7" s="1">
        <v>4.2372881355932206</v>
      </c>
      <c r="Y7" s="1">
        <v>177</v>
      </c>
      <c r="Z7" s="1">
        <v>4.9415204678362574</v>
      </c>
      <c r="AA7" s="1">
        <v>171</v>
      </c>
    </row>
    <row r="8" spans="1:27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354</v>
      </c>
      <c r="H8" s="1">
        <v>4.7003484320557494</v>
      </c>
      <c r="I8" s="1">
        <v>287</v>
      </c>
      <c r="J8" s="1">
        <v>5.028169014084507</v>
      </c>
      <c r="K8" s="1">
        <v>284</v>
      </c>
      <c r="L8" s="1">
        <v>4.5574912891986061</v>
      </c>
      <c r="M8" s="1">
        <v>287</v>
      </c>
      <c r="N8" s="1">
        <v>4.8596491228070171</v>
      </c>
      <c r="O8" s="1">
        <v>285</v>
      </c>
      <c r="P8" s="1">
        <v>4.5923344947735192</v>
      </c>
      <c r="Q8" s="1">
        <v>287</v>
      </c>
      <c r="R8" s="1">
        <v>5</v>
      </c>
      <c r="S8" s="1">
        <v>282</v>
      </c>
      <c r="T8" s="1">
        <v>4.5543859649122806</v>
      </c>
      <c r="U8" s="1">
        <v>285</v>
      </c>
      <c r="V8" s="1">
        <v>5.0812720848056534</v>
      </c>
      <c r="W8" s="1">
        <v>283</v>
      </c>
      <c r="X8" s="1">
        <v>4.36013986013986</v>
      </c>
      <c r="Y8" s="1">
        <v>286</v>
      </c>
      <c r="Z8" s="1">
        <v>5.0880281690140849</v>
      </c>
      <c r="AA8" s="1">
        <v>284</v>
      </c>
    </row>
    <row r="9" spans="1:27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698</v>
      </c>
      <c r="H9" s="1">
        <v>4.3457943925233646</v>
      </c>
      <c r="I9" s="1">
        <v>535</v>
      </c>
      <c r="J9" s="1">
        <v>4.8694817658349328</v>
      </c>
      <c r="K9" s="1">
        <v>521</v>
      </c>
      <c r="L9" s="1">
        <v>3.8370786516853932</v>
      </c>
      <c r="M9" s="1">
        <v>534</v>
      </c>
      <c r="N9" s="1">
        <v>4.2879078694817663</v>
      </c>
      <c r="O9" s="1">
        <v>521</v>
      </c>
      <c r="P9" s="1">
        <v>4.1407129455909946</v>
      </c>
      <c r="Q9" s="1">
        <v>533</v>
      </c>
      <c r="R9" s="1">
        <v>4.7013487475915223</v>
      </c>
      <c r="S9" s="1">
        <v>519</v>
      </c>
      <c r="T9" s="1">
        <v>4.213483146067416</v>
      </c>
      <c r="U9" s="1">
        <v>534</v>
      </c>
      <c r="V9" s="1">
        <v>4.8704061895551254</v>
      </c>
      <c r="W9" s="1">
        <v>517</v>
      </c>
      <c r="X9" s="1">
        <v>4.1190926275992439</v>
      </c>
      <c r="Y9" s="1">
        <v>529</v>
      </c>
      <c r="Z9" s="1">
        <v>4.851923076923077</v>
      </c>
      <c r="AA9" s="1">
        <v>520</v>
      </c>
    </row>
    <row r="10" spans="1:27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101</v>
      </c>
      <c r="H10" s="1">
        <v>4.6790123456790127</v>
      </c>
      <c r="I10" s="1">
        <v>81</v>
      </c>
      <c r="J10" s="1">
        <v>5.2625000000000002</v>
      </c>
      <c r="K10" s="1">
        <v>80</v>
      </c>
      <c r="L10" s="1">
        <v>5.1111111111111107</v>
      </c>
      <c r="M10" s="1">
        <v>81</v>
      </c>
      <c r="N10" s="1">
        <v>5.7530864197530862</v>
      </c>
      <c r="O10" s="1">
        <v>81</v>
      </c>
      <c r="P10" s="1">
        <v>4.6749999999999998</v>
      </c>
      <c r="Q10" s="1">
        <v>80</v>
      </c>
      <c r="R10" s="1">
        <v>5.2125000000000004</v>
      </c>
      <c r="S10" s="1">
        <v>80</v>
      </c>
      <c r="T10" s="1">
        <v>4.4749999999999996</v>
      </c>
      <c r="U10" s="1">
        <v>80</v>
      </c>
      <c r="V10" s="1">
        <v>5.0625</v>
      </c>
      <c r="W10" s="1">
        <v>80</v>
      </c>
      <c r="X10" s="1">
        <v>4.2962962962962967</v>
      </c>
      <c r="Y10" s="1">
        <v>81</v>
      </c>
      <c r="Z10" s="1">
        <v>5.0493827160493829</v>
      </c>
      <c r="AA10" s="1">
        <v>81</v>
      </c>
    </row>
    <row r="11" spans="1:27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4.7539999999999996</v>
      </c>
      <c r="I11" s="1">
        <v>500</v>
      </c>
      <c r="J11" s="1">
        <v>5.0934959349593498</v>
      </c>
      <c r="K11" s="1">
        <v>492</v>
      </c>
      <c r="L11" s="1">
        <v>4.5</v>
      </c>
      <c r="M11" s="1">
        <v>500</v>
      </c>
      <c r="N11" s="1">
        <v>4.8353658536585362</v>
      </c>
      <c r="O11" s="1">
        <v>492</v>
      </c>
      <c r="P11" s="1">
        <v>4.6365461847389557</v>
      </c>
      <c r="Q11" s="1">
        <v>498</v>
      </c>
      <c r="R11" s="1">
        <v>4.9959100204498981</v>
      </c>
      <c r="S11" s="1">
        <v>489</v>
      </c>
      <c r="T11" s="1">
        <v>4.5090543259557343</v>
      </c>
      <c r="U11" s="1">
        <v>497</v>
      </c>
      <c r="V11" s="1">
        <v>5.0061601642710469</v>
      </c>
      <c r="W11" s="1">
        <v>487</v>
      </c>
      <c r="X11" s="1">
        <v>4.3608870967741939</v>
      </c>
      <c r="Y11" s="1">
        <v>496</v>
      </c>
      <c r="Z11" s="1">
        <v>4.8997955010224947</v>
      </c>
      <c r="AA11" s="1">
        <v>489</v>
      </c>
    </row>
    <row r="12" spans="1:27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127</v>
      </c>
      <c r="H12" s="1">
        <v>4.5140186915887854</v>
      </c>
      <c r="I12" s="1">
        <v>107</v>
      </c>
      <c r="J12" s="1">
        <v>5.0188679245283021</v>
      </c>
      <c r="K12" s="1">
        <v>106</v>
      </c>
      <c r="L12" s="1">
        <v>4.4672897196261685</v>
      </c>
      <c r="M12" s="1">
        <v>107</v>
      </c>
      <c r="N12" s="1">
        <v>4.8037383177570092</v>
      </c>
      <c r="O12" s="1">
        <v>107</v>
      </c>
      <c r="P12" s="1">
        <v>4.5514018691588785</v>
      </c>
      <c r="Q12" s="1">
        <v>107</v>
      </c>
      <c r="R12" s="1">
        <v>5.0754716981132075</v>
      </c>
      <c r="S12" s="1">
        <v>106</v>
      </c>
      <c r="T12" s="1">
        <v>4.5140186915887854</v>
      </c>
      <c r="U12" s="1">
        <v>107</v>
      </c>
      <c r="V12" s="1">
        <v>5.1226415094339623</v>
      </c>
      <c r="W12" s="1">
        <v>106</v>
      </c>
      <c r="X12" s="1">
        <v>4.216981132075472</v>
      </c>
      <c r="Y12" s="1">
        <v>106</v>
      </c>
      <c r="Z12" s="1">
        <v>4.9150943396226419</v>
      </c>
      <c r="AA12" s="1">
        <v>106</v>
      </c>
    </row>
    <row r="13" spans="1:27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4.7454545454545451</v>
      </c>
      <c r="I13" s="1">
        <v>110</v>
      </c>
      <c r="J13" s="1">
        <v>5.0183486238532113</v>
      </c>
      <c r="K13" s="1">
        <v>109</v>
      </c>
      <c r="L13" s="1">
        <v>4.6727272727272728</v>
      </c>
      <c r="M13" s="1">
        <v>110</v>
      </c>
      <c r="N13" s="1">
        <v>5.2037037037037033</v>
      </c>
      <c r="O13" s="1">
        <v>108</v>
      </c>
      <c r="P13" s="1">
        <v>4.627272727272727</v>
      </c>
      <c r="Q13" s="1">
        <v>110</v>
      </c>
      <c r="R13" s="1">
        <v>5</v>
      </c>
      <c r="S13" s="1">
        <v>108</v>
      </c>
      <c r="T13" s="1">
        <v>4.522935779816514</v>
      </c>
      <c r="U13" s="1">
        <v>109</v>
      </c>
      <c r="V13" s="1">
        <v>5.02803738317757</v>
      </c>
      <c r="W13" s="1">
        <v>107</v>
      </c>
      <c r="X13" s="1">
        <v>4.4090909090909092</v>
      </c>
      <c r="Y13" s="1">
        <v>110</v>
      </c>
      <c r="Z13" s="1">
        <v>5.0642201834862384</v>
      </c>
      <c r="AA13" s="1">
        <v>109</v>
      </c>
    </row>
    <row r="14" spans="1:27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17</v>
      </c>
      <c r="H14" s="1">
        <v>4.8666666666666663</v>
      </c>
      <c r="I14" s="1">
        <v>15</v>
      </c>
      <c r="J14" s="1">
        <v>5.4</v>
      </c>
      <c r="K14" s="1">
        <v>15</v>
      </c>
      <c r="L14" s="1">
        <v>4.2666666666666666</v>
      </c>
      <c r="M14" s="1">
        <v>15</v>
      </c>
      <c r="N14" s="1">
        <v>5.0666666666666664</v>
      </c>
      <c r="O14" s="1">
        <v>15</v>
      </c>
      <c r="P14" s="1">
        <v>5</v>
      </c>
      <c r="Q14" s="1">
        <v>15</v>
      </c>
      <c r="R14" s="1">
        <v>5.4666666666666668</v>
      </c>
      <c r="S14" s="1">
        <v>15</v>
      </c>
      <c r="T14" s="1">
        <v>4.7857142857142856</v>
      </c>
      <c r="U14" s="1">
        <v>14</v>
      </c>
      <c r="V14" s="1">
        <v>5.1428571428571432</v>
      </c>
      <c r="W14" s="1">
        <v>14</v>
      </c>
      <c r="X14" s="1">
        <v>4.666666666666667</v>
      </c>
      <c r="Y14" s="1">
        <v>15</v>
      </c>
      <c r="Z14" s="1">
        <v>5</v>
      </c>
      <c r="AA14" s="1">
        <v>15</v>
      </c>
    </row>
    <row r="15" spans="1:27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6</v>
      </c>
      <c r="H15" s="1">
        <v>5</v>
      </c>
      <c r="I15" s="1">
        <v>4</v>
      </c>
      <c r="J15" s="1">
        <v>5.25</v>
      </c>
      <c r="K15" s="1">
        <v>4</v>
      </c>
      <c r="L15" s="1">
        <v>5.25</v>
      </c>
      <c r="M15" s="1">
        <v>4</v>
      </c>
      <c r="N15" s="1">
        <v>5.25</v>
      </c>
      <c r="O15" s="1">
        <v>4</v>
      </c>
      <c r="P15" s="1">
        <v>5.25</v>
      </c>
      <c r="Q15" s="1">
        <v>4</v>
      </c>
      <c r="R15" s="1">
        <v>5.5</v>
      </c>
      <c r="S15" s="1">
        <v>4</v>
      </c>
      <c r="T15" s="1">
        <v>5.25</v>
      </c>
      <c r="U15" s="1">
        <v>4</v>
      </c>
      <c r="V15" s="1">
        <v>5.25</v>
      </c>
      <c r="W15" s="1">
        <v>4</v>
      </c>
      <c r="X15" s="1">
        <v>4.5</v>
      </c>
      <c r="Y15" s="1">
        <v>4</v>
      </c>
      <c r="Z15" s="1">
        <v>5</v>
      </c>
      <c r="AA15" s="1">
        <v>4</v>
      </c>
    </row>
    <row r="16" spans="1:27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  <c r="U16" s="1">
        <v>0</v>
      </c>
      <c r="W16" s="1">
        <v>0</v>
      </c>
      <c r="Y16" s="1">
        <v>0</v>
      </c>
      <c r="AA16" s="1">
        <v>0</v>
      </c>
    </row>
    <row r="17" spans="1:27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4.8571428571428568</v>
      </c>
      <c r="I17" s="1">
        <v>7</v>
      </c>
      <c r="J17" s="1">
        <v>5.1428571428571432</v>
      </c>
      <c r="K17" s="1">
        <v>7</v>
      </c>
      <c r="L17" s="1">
        <v>4.5714285714285712</v>
      </c>
      <c r="M17" s="1">
        <v>7</v>
      </c>
      <c r="N17" s="1">
        <v>4.7142857142857144</v>
      </c>
      <c r="O17" s="1">
        <v>7</v>
      </c>
      <c r="P17" s="1">
        <v>4.8571428571428568</v>
      </c>
      <c r="Q17" s="1">
        <v>7</v>
      </c>
      <c r="R17" s="1">
        <v>5</v>
      </c>
      <c r="S17" s="1">
        <v>7</v>
      </c>
      <c r="T17" s="1">
        <v>4.8571428571428568</v>
      </c>
      <c r="U17" s="1">
        <v>7</v>
      </c>
      <c r="V17" s="1">
        <v>5.1428571428571432</v>
      </c>
      <c r="W17" s="1">
        <v>7</v>
      </c>
      <c r="X17" s="1">
        <v>4.4285714285714288</v>
      </c>
      <c r="Y17" s="1">
        <v>7</v>
      </c>
      <c r="Z17" s="1">
        <v>5.2857142857142856</v>
      </c>
      <c r="AA17" s="1">
        <v>7</v>
      </c>
    </row>
    <row r="18" spans="1:27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9</v>
      </c>
      <c r="H18" s="1">
        <v>5.125</v>
      </c>
      <c r="I18" s="1">
        <v>8</v>
      </c>
      <c r="J18" s="1">
        <v>5.5714285714285712</v>
      </c>
      <c r="K18" s="1">
        <v>7</v>
      </c>
      <c r="L18" s="1">
        <v>4.5</v>
      </c>
      <c r="M18" s="1">
        <v>8</v>
      </c>
      <c r="N18" s="1">
        <v>5</v>
      </c>
      <c r="O18" s="1">
        <v>8</v>
      </c>
      <c r="P18" s="1">
        <v>4.5</v>
      </c>
      <c r="Q18" s="1">
        <v>8</v>
      </c>
      <c r="R18" s="1">
        <v>5.125</v>
      </c>
      <c r="S18" s="1">
        <v>8</v>
      </c>
      <c r="T18" s="1">
        <v>4.75</v>
      </c>
      <c r="U18" s="1">
        <v>8</v>
      </c>
      <c r="V18" s="1">
        <v>5.25</v>
      </c>
      <c r="W18" s="1">
        <v>8</v>
      </c>
      <c r="X18" s="1">
        <v>4.75</v>
      </c>
      <c r="Y18" s="1">
        <v>8</v>
      </c>
      <c r="Z18" s="1">
        <v>5.375</v>
      </c>
      <c r="AA18" s="1">
        <v>8</v>
      </c>
    </row>
    <row r="19" spans="1:27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4.2857142857142856</v>
      </c>
      <c r="I19" s="1">
        <v>7</v>
      </c>
      <c r="J19" s="1">
        <v>5.4285714285714288</v>
      </c>
      <c r="K19" s="1">
        <v>7</v>
      </c>
      <c r="L19" s="1">
        <v>4</v>
      </c>
      <c r="M19" s="1">
        <v>7</v>
      </c>
      <c r="N19" s="1">
        <v>4.5714285714285712</v>
      </c>
      <c r="O19" s="1">
        <v>7</v>
      </c>
      <c r="P19" s="1">
        <v>4.2857142857142856</v>
      </c>
      <c r="Q19" s="1">
        <v>7</v>
      </c>
      <c r="R19" s="1">
        <v>5.2857142857142856</v>
      </c>
      <c r="S19" s="1">
        <v>7</v>
      </c>
      <c r="T19" s="1">
        <v>4.5714285714285712</v>
      </c>
      <c r="U19" s="1">
        <v>7</v>
      </c>
      <c r="V19" s="1">
        <v>5.4285714285714288</v>
      </c>
      <c r="W19" s="1">
        <v>7</v>
      </c>
      <c r="X19" s="1">
        <v>3.7142857142857144</v>
      </c>
      <c r="Y19" s="1">
        <v>7</v>
      </c>
      <c r="Z19" s="1">
        <v>5.2857142857142856</v>
      </c>
      <c r="AA19" s="1">
        <v>7</v>
      </c>
    </row>
    <row r="20" spans="1:27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354</v>
      </c>
      <c r="H20" s="1">
        <v>4.7003484320557494</v>
      </c>
      <c r="I20" s="1">
        <v>287</v>
      </c>
      <c r="J20" s="1">
        <v>5.028169014084507</v>
      </c>
      <c r="K20" s="1">
        <v>284</v>
      </c>
      <c r="L20" s="1">
        <v>4.5574912891986061</v>
      </c>
      <c r="M20" s="1">
        <v>287</v>
      </c>
      <c r="N20" s="1">
        <v>4.8596491228070171</v>
      </c>
      <c r="O20" s="1">
        <v>285</v>
      </c>
      <c r="P20" s="1">
        <v>4.5923344947735192</v>
      </c>
      <c r="Q20" s="1">
        <v>287</v>
      </c>
      <c r="R20" s="1">
        <v>5</v>
      </c>
      <c r="S20" s="1">
        <v>282</v>
      </c>
      <c r="T20" s="1">
        <v>4.5543859649122806</v>
      </c>
      <c r="U20" s="1">
        <v>285</v>
      </c>
      <c r="V20" s="1">
        <v>5.0812720848056534</v>
      </c>
      <c r="W20" s="1">
        <v>283</v>
      </c>
      <c r="X20" s="1">
        <v>4.36013986013986</v>
      </c>
      <c r="Y20" s="1">
        <v>286</v>
      </c>
      <c r="Z20" s="1">
        <v>5.0880281690140849</v>
      </c>
      <c r="AA20" s="1">
        <v>284</v>
      </c>
    </row>
    <row r="21" spans="1:27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4.6315789473684212</v>
      </c>
      <c r="I21" s="1">
        <v>38</v>
      </c>
      <c r="J21" s="1">
        <v>4.8611111111111107</v>
      </c>
      <c r="K21" s="1">
        <v>36</v>
      </c>
      <c r="L21" s="1">
        <v>3.736842105263158</v>
      </c>
      <c r="M21" s="1">
        <v>38</v>
      </c>
      <c r="N21" s="1">
        <v>4.166666666666667</v>
      </c>
      <c r="O21" s="1">
        <v>36</v>
      </c>
      <c r="P21" s="1">
        <v>4.2105263157894735</v>
      </c>
      <c r="Q21" s="1">
        <v>38</v>
      </c>
      <c r="R21" s="1">
        <v>4.583333333333333</v>
      </c>
      <c r="S21" s="1">
        <v>36</v>
      </c>
      <c r="T21" s="1">
        <v>4.2894736842105265</v>
      </c>
      <c r="U21" s="1">
        <v>38</v>
      </c>
      <c r="V21" s="1">
        <v>4.7222222222222223</v>
      </c>
      <c r="W21" s="1">
        <v>36</v>
      </c>
      <c r="X21" s="1">
        <v>4.4736842105263159</v>
      </c>
      <c r="Y21" s="1">
        <v>38</v>
      </c>
      <c r="Z21" s="1">
        <v>4.75</v>
      </c>
      <c r="AA21" s="1">
        <v>36</v>
      </c>
    </row>
    <row r="22" spans="1:27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88</v>
      </c>
      <c r="H22" s="1">
        <v>4.4305555555555554</v>
      </c>
      <c r="I22" s="1">
        <v>72</v>
      </c>
      <c r="J22" s="1">
        <v>5.112676056338028</v>
      </c>
      <c r="K22" s="1">
        <v>71</v>
      </c>
      <c r="L22" s="1">
        <v>4.3611111111111107</v>
      </c>
      <c r="M22" s="1">
        <v>72</v>
      </c>
      <c r="N22" s="1">
        <v>4.6619718309859151</v>
      </c>
      <c r="O22" s="1">
        <v>71</v>
      </c>
      <c r="P22" s="1">
        <v>4.416666666666667</v>
      </c>
      <c r="Q22" s="1">
        <v>72</v>
      </c>
      <c r="R22" s="1">
        <v>4.871428571428571</v>
      </c>
      <c r="S22" s="1">
        <v>70</v>
      </c>
      <c r="T22" s="1">
        <v>4.4305555555555554</v>
      </c>
      <c r="U22" s="1">
        <v>72</v>
      </c>
      <c r="V22" s="1">
        <v>4.871428571428571</v>
      </c>
      <c r="W22" s="1">
        <v>70</v>
      </c>
      <c r="X22" s="1">
        <v>4.291666666666667</v>
      </c>
      <c r="Y22" s="1">
        <v>72</v>
      </c>
      <c r="Z22" s="1">
        <v>4.929577464788732</v>
      </c>
      <c r="AA22" s="1">
        <v>71</v>
      </c>
    </row>
    <row r="23" spans="1:27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42</v>
      </c>
      <c r="H23" s="1">
        <v>4.6052631578947372</v>
      </c>
      <c r="I23" s="1">
        <v>38</v>
      </c>
      <c r="J23" s="1">
        <v>5</v>
      </c>
      <c r="K23" s="1">
        <v>37</v>
      </c>
      <c r="L23" s="1">
        <v>4.4473684210526319</v>
      </c>
      <c r="M23" s="1">
        <v>38</v>
      </c>
      <c r="N23" s="1">
        <v>4.756756756756757</v>
      </c>
      <c r="O23" s="1">
        <v>37</v>
      </c>
      <c r="P23" s="1">
        <v>4.4736842105263159</v>
      </c>
      <c r="Q23" s="1">
        <v>38</v>
      </c>
      <c r="R23" s="1">
        <v>4.7837837837837842</v>
      </c>
      <c r="S23" s="1">
        <v>37</v>
      </c>
      <c r="T23" s="1">
        <v>4.6052631578947372</v>
      </c>
      <c r="U23" s="1">
        <v>38</v>
      </c>
      <c r="V23" s="1">
        <v>4.9729729729729728</v>
      </c>
      <c r="W23" s="1">
        <v>37</v>
      </c>
      <c r="X23" s="1">
        <v>4.6578947368421053</v>
      </c>
      <c r="Y23" s="1">
        <v>38</v>
      </c>
      <c r="Z23" s="1">
        <v>5.0857142857142854</v>
      </c>
      <c r="AA23" s="1">
        <v>35</v>
      </c>
    </row>
    <row r="24" spans="1:27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45</v>
      </c>
      <c r="H24" s="1">
        <v>4.5750000000000002</v>
      </c>
      <c r="I24" s="1">
        <v>40</v>
      </c>
      <c r="J24" s="1">
        <v>4.9249999999999998</v>
      </c>
      <c r="K24" s="1">
        <v>40</v>
      </c>
      <c r="L24" s="1">
        <v>4.45</v>
      </c>
      <c r="M24" s="1">
        <v>40</v>
      </c>
      <c r="N24" s="1">
        <v>4.5750000000000002</v>
      </c>
      <c r="O24" s="1">
        <v>40</v>
      </c>
      <c r="P24" s="1">
        <v>4.6923076923076925</v>
      </c>
      <c r="Q24" s="1">
        <v>39</v>
      </c>
      <c r="R24" s="1">
        <v>5.0512820512820511</v>
      </c>
      <c r="S24" s="1">
        <v>39</v>
      </c>
      <c r="T24" s="1">
        <v>4.4615384615384617</v>
      </c>
      <c r="U24" s="1">
        <v>39</v>
      </c>
      <c r="V24" s="1">
        <v>4.7750000000000004</v>
      </c>
      <c r="W24" s="1">
        <v>40</v>
      </c>
      <c r="X24" s="1">
        <v>4.2</v>
      </c>
      <c r="Y24" s="1">
        <v>40</v>
      </c>
      <c r="Z24" s="1">
        <v>4.7249999999999996</v>
      </c>
      <c r="AA24" s="1">
        <v>40</v>
      </c>
    </row>
    <row r="25" spans="1:27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10</v>
      </c>
      <c r="H25" s="1">
        <v>4.666666666666667</v>
      </c>
      <c r="I25" s="1">
        <v>9</v>
      </c>
      <c r="J25" s="1">
        <v>5.333333333333333</v>
      </c>
      <c r="K25" s="1">
        <v>9</v>
      </c>
      <c r="L25" s="1">
        <v>5.1111111111111107</v>
      </c>
      <c r="M25" s="1">
        <v>9</v>
      </c>
      <c r="N25" s="1">
        <v>5.666666666666667</v>
      </c>
      <c r="O25" s="1">
        <v>9</v>
      </c>
      <c r="P25" s="1">
        <v>5</v>
      </c>
      <c r="Q25" s="1">
        <v>9</v>
      </c>
      <c r="R25" s="1">
        <v>5.5555555555555554</v>
      </c>
      <c r="S25" s="1">
        <v>9</v>
      </c>
      <c r="T25" s="1">
        <v>4.7777777777777777</v>
      </c>
      <c r="U25" s="1">
        <v>9</v>
      </c>
      <c r="V25" s="1">
        <v>5.333333333333333</v>
      </c>
      <c r="W25" s="1">
        <v>9</v>
      </c>
      <c r="X25" s="1">
        <v>4.7777777777777777</v>
      </c>
      <c r="Y25" s="1">
        <v>9</v>
      </c>
      <c r="Z25" s="1">
        <v>5.5555555555555554</v>
      </c>
      <c r="AA25" s="1">
        <v>9</v>
      </c>
    </row>
    <row r="26" spans="1:27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43</v>
      </c>
      <c r="H26" s="1">
        <v>4.7941176470588234</v>
      </c>
      <c r="I26" s="1">
        <v>34</v>
      </c>
      <c r="J26" s="1">
        <v>5.117647058823529</v>
      </c>
      <c r="K26" s="1">
        <v>34</v>
      </c>
      <c r="L26" s="1">
        <v>4.5588235294117645</v>
      </c>
      <c r="M26" s="1">
        <v>34</v>
      </c>
      <c r="N26" s="1">
        <v>4.8529411764705879</v>
      </c>
      <c r="O26" s="1">
        <v>34</v>
      </c>
      <c r="P26" s="1">
        <v>4.7647058823529411</v>
      </c>
      <c r="Q26" s="1">
        <v>34</v>
      </c>
      <c r="R26" s="1">
        <v>5.2352941176470589</v>
      </c>
      <c r="S26" s="1">
        <v>34</v>
      </c>
      <c r="T26" s="1">
        <v>4.6764705882352944</v>
      </c>
      <c r="U26" s="1">
        <v>34</v>
      </c>
      <c r="V26" s="1">
        <v>4.9411764705882355</v>
      </c>
      <c r="W26" s="1">
        <v>34</v>
      </c>
      <c r="X26" s="1">
        <v>4.4117647058823533</v>
      </c>
      <c r="Y26" s="1">
        <v>34</v>
      </c>
      <c r="Z26" s="1">
        <v>4.9393939393939394</v>
      </c>
      <c r="AA26" s="1">
        <v>33</v>
      </c>
    </row>
    <row r="27" spans="1:27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6</v>
      </c>
      <c r="I27" s="1">
        <v>4</v>
      </c>
      <c r="J27" s="1">
        <v>6</v>
      </c>
      <c r="K27" s="1">
        <v>4</v>
      </c>
      <c r="L27" s="1">
        <v>4.25</v>
      </c>
      <c r="M27" s="1">
        <v>4</v>
      </c>
      <c r="N27" s="1">
        <v>4</v>
      </c>
      <c r="O27" s="1">
        <v>4</v>
      </c>
      <c r="P27" s="1">
        <v>5.75</v>
      </c>
      <c r="Q27" s="1">
        <v>4</v>
      </c>
      <c r="R27" s="1">
        <v>5.75</v>
      </c>
      <c r="S27" s="1">
        <v>4</v>
      </c>
      <c r="T27" s="1">
        <v>4.25</v>
      </c>
      <c r="U27" s="1">
        <v>4</v>
      </c>
      <c r="V27" s="1">
        <v>4.75</v>
      </c>
      <c r="W27" s="1">
        <v>4</v>
      </c>
      <c r="X27" s="1">
        <v>3.75</v>
      </c>
      <c r="Y27" s="1">
        <v>4</v>
      </c>
      <c r="Z27" s="1">
        <v>4.5</v>
      </c>
      <c r="AA27" s="1">
        <v>4</v>
      </c>
    </row>
    <row r="28" spans="1:27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83</v>
      </c>
      <c r="H28" s="1">
        <v>4.328125</v>
      </c>
      <c r="I28" s="1">
        <v>64</v>
      </c>
      <c r="J28" s="1">
        <v>5.078125</v>
      </c>
      <c r="K28" s="1">
        <v>64</v>
      </c>
      <c r="L28" s="1">
        <v>4.3174603174603172</v>
      </c>
      <c r="M28" s="1">
        <v>63</v>
      </c>
      <c r="N28" s="1">
        <v>4.78125</v>
      </c>
      <c r="O28" s="1">
        <v>64</v>
      </c>
      <c r="P28" s="1">
        <v>4.484375</v>
      </c>
      <c r="Q28" s="1">
        <v>64</v>
      </c>
      <c r="R28" s="1">
        <v>5.3125</v>
      </c>
      <c r="S28" s="1">
        <v>64</v>
      </c>
      <c r="T28" s="1">
        <v>4.40625</v>
      </c>
      <c r="U28" s="1">
        <v>64</v>
      </c>
      <c r="V28" s="1">
        <v>5.1428571428571432</v>
      </c>
      <c r="W28" s="1">
        <v>63</v>
      </c>
      <c r="X28" s="1">
        <v>4.0625</v>
      </c>
      <c r="Y28" s="1">
        <v>64</v>
      </c>
      <c r="Z28" s="1">
        <v>4.953125</v>
      </c>
      <c r="AA28" s="1">
        <v>64</v>
      </c>
    </row>
    <row r="29" spans="1:27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160</v>
      </c>
      <c r="H29" s="1">
        <v>4.6546762589928061</v>
      </c>
      <c r="I29" s="1">
        <v>139</v>
      </c>
      <c r="J29" s="1">
        <v>5.1167883211678831</v>
      </c>
      <c r="K29" s="1">
        <v>137</v>
      </c>
      <c r="L29" s="1">
        <v>4.7266187050359711</v>
      </c>
      <c r="M29" s="1">
        <v>139</v>
      </c>
      <c r="N29" s="1">
        <v>5.1094890510948909</v>
      </c>
      <c r="O29" s="1">
        <v>137</v>
      </c>
      <c r="P29" s="1">
        <v>4.5912408759124084</v>
      </c>
      <c r="Q29" s="1">
        <v>137</v>
      </c>
      <c r="R29" s="1">
        <v>4.9705882352941178</v>
      </c>
      <c r="S29" s="1">
        <v>136</v>
      </c>
      <c r="T29" s="1">
        <v>4.5362318840579707</v>
      </c>
      <c r="U29" s="1">
        <v>138</v>
      </c>
      <c r="V29" s="1">
        <v>5.0218978102189782</v>
      </c>
      <c r="W29" s="1">
        <v>137</v>
      </c>
      <c r="X29" s="1">
        <v>4.3188405797101446</v>
      </c>
      <c r="Y29" s="1">
        <v>138</v>
      </c>
      <c r="Z29" s="1">
        <v>5.0373134328358207</v>
      </c>
      <c r="AA29" s="1">
        <v>134</v>
      </c>
    </row>
    <row r="30" spans="1:27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4.7539999999999996</v>
      </c>
      <c r="I30" s="1">
        <v>500</v>
      </c>
      <c r="J30" s="1">
        <v>5.0934959349593498</v>
      </c>
      <c r="K30" s="1">
        <v>492</v>
      </c>
      <c r="L30" s="1">
        <v>4.5</v>
      </c>
      <c r="M30" s="1">
        <v>500</v>
      </c>
      <c r="N30" s="1">
        <v>4.8353658536585362</v>
      </c>
      <c r="O30" s="1">
        <v>492</v>
      </c>
      <c r="P30" s="1">
        <v>4.6365461847389557</v>
      </c>
      <c r="Q30" s="1">
        <v>498</v>
      </c>
      <c r="R30" s="1">
        <v>4.9959100204498981</v>
      </c>
      <c r="S30" s="1">
        <v>489</v>
      </c>
      <c r="T30" s="1">
        <v>4.5090543259557343</v>
      </c>
      <c r="U30" s="1">
        <v>497</v>
      </c>
      <c r="V30" s="1">
        <v>5.0061601642710469</v>
      </c>
      <c r="W30" s="1">
        <v>487</v>
      </c>
      <c r="X30" s="1">
        <v>4.3608870967741939</v>
      </c>
      <c r="Y30" s="1">
        <v>496</v>
      </c>
      <c r="Z30" s="1">
        <v>4.8997955010224947</v>
      </c>
      <c r="AA30" s="1">
        <v>489</v>
      </c>
    </row>
    <row r="31" spans="1:27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214</v>
      </c>
      <c r="H31" s="1">
        <v>4.6500000000000004</v>
      </c>
      <c r="I31" s="1">
        <v>180</v>
      </c>
      <c r="J31" s="1">
        <v>5.0166666666666666</v>
      </c>
      <c r="K31" s="1">
        <v>180</v>
      </c>
      <c r="L31" s="1">
        <v>4.2944444444444443</v>
      </c>
      <c r="M31" s="1">
        <v>180</v>
      </c>
      <c r="N31" s="1">
        <v>4.5474860335195535</v>
      </c>
      <c r="O31" s="1">
        <v>179</v>
      </c>
      <c r="P31" s="1">
        <v>4.4525139664804465</v>
      </c>
      <c r="Q31" s="1">
        <v>179</v>
      </c>
      <c r="R31" s="1">
        <v>4.8715083798882679</v>
      </c>
      <c r="S31" s="1">
        <v>179</v>
      </c>
      <c r="T31" s="1">
        <v>4.4325842696629216</v>
      </c>
      <c r="U31" s="1">
        <v>178</v>
      </c>
      <c r="V31" s="1">
        <v>4.893258426966292</v>
      </c>
      <c r="W31" s="1">
        <v>178</v>
      </c>
      <c r="X31" s="1">
        <v>4.2513966480446923</v>
      </c>
      <c r="Y31" s="1">
        <v>179</v>
      </c>
      <c r="Z31" s="1">
        <v>4.8770949720670389</v>
      </c>
      <c r="AA31" s="1">
        <v>179</v>
      </c>
    </row>
    <row r="32" spans="1:27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182</v>
      </c>
      <c r="H32" s="1">
        <v>4.5906040268456376</v>
      </c>
      <c r="I32" s="1">
        <v>149</v>
      </c>
      <c r="J32" s="1">
        <v>4.9864864864864868</v>
      </c>
      <c r="K32" s="1">
        <v>148</v>
      </c>
      <c r="L32" s="1">
        <v>4.147651006711409</v>
      </c>
      <c r="M32" s="1">
        <v>149</v>
      </c>
      <c r="N32" s="1">
        <v>4.4527027027027026</v>
      </c>
      <c r="O32" s="1">
        <v>148</v>
      </c>
      <c r="P32" s="1">
        <v>4.3310810810810807</v>
      </c>
      <c r="Q32" s="1">
        <v>148</v>
      </c>
      <c r="R32" s="1">
        <v>4.7260273972602738</v>
      </c>
      <c r="S32" s="1">
        <v>146</v>
      </c>
      <c r="T32" s="1">
        <v>4.3288590604026842</v>
      </c>
      <c r="U32" s="1">
        <v>149</v>
      </c>
      <c r="V32" s="1">
        <v>5.0136986301369859</v>
      </c>
      <c r="W32" s="1">
        <v>146</v>
      </c>
      <c r="X32" s="1">
        <v>4.3288590604026842</v>
      </c>
      <c r="Y32" s="1">
        <v>149</v>
      </c>
      <c r="Z32" s="1">
        <v>5.0878378378378377</v>
      </c>
      <c r="AA32" s="1">
        <v>148</v>
      </c>
    </row>
    <row r="33" spans="1:27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93</v>
      </c>
      <c r="H33" s="1">
        <v>4.333333333333333</v>
      </c>
      <c r="I33" s="1">
        <v>78</v>
      </c>
      <c r="J33" s="1">
        <v>4.68</v>
      </c>
      <c r="K33" s="1">
        <v>75</v>
      </c>
      <c r="L33" s="1">
        <v>4.0389610389610393</v>
      </c>
      <c r="M33" s="1">
        <v>77</v>
      </c>
      <c r="N33" s="1">
        <v>4.3600000000000003</v>
      </c>
      <c r="O33" s="1">
        <v>75</v>
      </c>
      <c r="P33" s="1">
        <v>4.116883116883117</v>
      </c>
      <c r="Q33" s="1">
        <v>77</v>
      </c>
      <c r="R33" s="1">
        <v>4.4800000000000004</v>
      </c>
      <c r="S33" s="1">
        <v>75</v>
      </c>
      <c r="T33" s="1">
        <v>4.1298701298701301</v>
      </c>
      <c r="U33" s="1">
        <v>77</v>
      </c>
      <c r="V33" s="1">
        <v>4.5466666666666669</v>
      </c>
      <c r="W33" s="1">
        <v>75</v>
      </c>
      <c r="X33" s="1">
        <v>4.0519480519480515</v>
      </c>
      <c r="Y33" s="1">
        <v>77</v>
      </c>
      <c r="Z33" s="1">
        <v>4.6266666666666669</v>
      </c>
      <c r="AA33" s="1">
        <v>75</v>
      </c>
    </row>
    <row r="34" spans="1:27" x14ac:dyDescent="0.25">
      <c r="A34" t="str">
        <f t="shared" si="0"/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51</v>
      </c>
      <c r="H34" s="1">
        <v>4.5</v>
      </c>
      <c r="I34" s="1">
        <v>40</v>
      </c>
      <c r="J34" s="1">
        <v>4.9749999999999996</v>
      </c>
      <c r="K34" s="1">
        <v>40</v>
      </c>
      <c r="L34" s="1">
        <v>4.1500000000000004</v>
      </c>
      <c r="M34" s="1">
        <v>40</v>
      </c>
      <c r="N34" s="1">
        <v>4.55</v>
      </c>
      <c r="O34" s="1">
        <v>40</v>
      </c>
      <c r="P34" s="1">
        <v>4.25</v>
      </c>
      <c r="Q34" s="1">
        <v>40</v>
      </c>
      <c r="R34" s="1">
        <v>4.8205128205128203</v>
      </c>
      <c r="S34" s="1">
        <v>39</v>
      </c>
      <c r="T34" s="1">
        <v>4.2</v>
      </c>
      <c r="U34" s="1">
        <v>40</v>
      </c>
      <c r="V34" s="1">
        <v>4.9000000000000004</v>
      </c>
      <c r="W34" s="1">
        <v>40</v>
      </c>
      <c r="X34" s="1">
        <v>4.0999999999999996</v>
      </c>
      <c r="Y34" s="1">
        <v>40</v>
      </c>
      <c r="Z34" s="1">
        <v>4.875</v>
      </c>
      <c r="AA34" s="1">
        <v>40</v>
      </c>
    </row>
    <row r="35" spans="1:27" x14ac:dyDescent="0.25">
      <c r="A35" t="str">
        <f t="shared" si="0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36</v>
      </c>
      <c r="H35" s="1">
        <v>4.666666666666667</v>
      </c>
      <c r="I35" s="1">
        <v>30</v>
      </c>
      <c r="J35" s="1">
        <v>5.3</v>
      </c>
      <c r="K35" s="1">
        <v>30</v>
      </c>
      <c r="L35" s="1">
        <v>4.3666666666666663</v>
      </c>
      <c r="M35" s="1">
        <v>30</v>
      </c>
      <c r="N35" s="1">
        <v>4.7333333333333334</v>
      </c>
      <c r="O35" s="1">
        <v>30</v>
      </c>
      <c r="P35" s="1">
        <v>4.8</v>
      </c>
      <c r="Q35" s="1">
        <v>30</v>
      </c>
      <c r="R35" s="1">
        <v>5.6</v>
      </c>
      <c r="S35" s="1">
        <v>30</v>
      </c>
      <c r="T35" s="1">
        <v>4.3666666666666663</v>
      </c>
      <c r="U35" s="1">
        <v>30</v>
      </c>
      <c r="V35" s="1">
        <v>5.2666666666666666</v>
      </c>
      <c r="W35" s="1">
        <v>30</v>
      </c>
      <c r="X35" s="1">
        <v>4.0666666666666664</v>
      </c>
      <c r="Y35" s="1">
        <v>30</v>
      </c>
      <c r="Z35" s="1">
        <v>5.0999999999999996</v>
      </c>
      <c r="AA35" s="1">
        <v>30</v>
      </c>
    </row>
    <row r="36" spans="1:27" x14ac:dyDescent="0.25">
      <c r="A36" t="str">
        <f t="shared" si="0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28</v>
      </c>
      <c r="H36" s="1">
        <v>5.0952380952380949</v>
      </c>
      <c r="I36" s="1">
        <v>21</v>
      </c>
      <c r="J36" s="1">
        <v>5.1428571428571432</v>
      </c>
      <c r="K36" s="1">
        <v>21</v>
      </c>
      <c r="L36" s="1">
        <v>4.9047619047619051</v>
      </c>
      <c r="M36" s="1">
        <v>21</v>
      </c>
      <c r="N36" s="1">
        <v>5.333333333333333</v>
      </c>
      <c r="O36" s="1">
        <v>21</v>
      </c>
      <c r="P36" s="1">
        <v>5.0476190476190474</v>
      </c>
      <c r="Q36" s="1">
        <v>21</v>
      </c>
      <c r="R36" s="1">
        <v>5.25</v>
      </c>
      <c r="S36" s="1">
        <v>20</v>
      </c>
      <c r="T36" s="1">
        <v>5</v>
      </c>
      <c r="U36" s="1">
        <v>21</v>
      </c>
      <c r="V36" s="1">
        <v>5.2</v>
      </c>
      <c r="W36" s="1">
        <v>20</v>
      </c>
      <c r="X36" s="1">
        <v>4.4761904761904763</v>
      </c>
      <c r="Y36" s="1">
        <v>21</v>
      </c>
      <c r="Z36" s="1">
        <v>4.9047619047619051</v>
      </c>
      <c r="AA36" s="1">
        <v>21</v>
      </c>
    </row>
    <row r="37" spans="1:27" x14ac:dyDescent="0.25">
      <c r="A37" t="str">
        <f t="shared" si="0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39</v>
      </c>
      <c r="H37" s="1">
        <v>4.5172413793103452</v>
      </c>
      <c r="I37" s="1">
        <v>29</v>
      </c>
      <c r="J37" s="1">
        <v>4.8965517241379306</v>
      </c>
      <c r="K37" s="1">
        <v>29</v>
      </c>
      <c r="L37" s="1">
        <v>4.3793103448275863</v>
      </c>
      <c r="M37" s="1">
        <v>29</v>
      </c>
      <c r="N37" s="1">
        <v>4.7931034482758621</v>
      </c>
      <c r="O37" s="1">
        <v>29</v>
      </c>
      <c r="P37" s="1">
        <v>4.3793103448275863</v>
      </c>
      <c r="Q37" s="1">
        <v>29</v>
      </c>
      <c r="R37" s="1">
        <v>4.8275862068965516</v>
      </c>
      <c r="S37" s="1">
        <v>29</v>
      </c>
      <c r="T37" s="1">
        <v>4.1724137931034484</v>
      </c>
      <c r="U37" s="1">
        <v>29</v>
      </c>
      <c r="V37" s="1">
        <v>5</v>
      </c>
      <c r="W37" s="1">
        <v>28</v>
      </c>
      <c r="X37" s="1">
        <v>4.1785714285714288</v>
      </c>
      <c r="Y37" s="1">
        <v>28</v>
      </c>
      <c r="Z37" s="1">
        <v>5</v>
      </c>
      <c r="AA37" s="1">
        <v>28</v>
      </c>
    </row>
    <row r="38" spans="1:27" x14ac:dyDescent="0.25">
      <c r="A38" t="str">
        <f t="shared" si="0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11</v>
      </c>
      <c r="H38" s="1">
        <v>4.5</v>
      </c>
      <c r="I38" s="1">
        <v>10</v>
      </c>
      <c r="J38" s="1">
        <v>4.9000000000000004</v>
      </c>
      <c r="K38" s="1">
        <v>10</v>
      </c>
      <c r="L38" s="1">
        <v>3.9</v>
      </c>
      <c r="M38" s="1">
        <v>10</v>
      </c>
      <c r="N38" s="1">
        <v>4.0999999999999996</v>
      </c>
      <c r="O38" s="1">
        <v>10</v>
      </c>
      <c r="P38" s="1">
        <v>4.4000000000000004</v>
      </c>
      <c r="Q38" s="1">
        <v>10</v>
      </c>
      <c r="R38" s="1">
        <v>4.5</v>
      </c>
      <c r="S38" s="1">
        <v>10</v>
      </c>
      <c r="T38" s="1">
        <v>4.3</v>
      </c>
      <c r="U38" s="1">
        <v>10</v>
      </c>
      <c r="V38" s="1">
        <v>4.5999999999999996</v>
      </c>
      <c r="W38" s="1">
        <v>10</v>
      </c>
      <c r="X38" s="1">
        <v>4.4000000000000004</v>
      </c>
      <c r="Y38" s="1">
        <v>10</v>
      </c>
      <c r="Z38" s="1">
        <v>4.8</v>
      </c>
      <c r="AA38" s="1">
        <v>10</v>
      </c>
    </row>
    <row r="39" spans="1:27" x14ac:dyDescent="0.25">
      <c r="A39" t="str">
        <f t="shared" si="0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5.5</v>
      </c>
      <c r="I39" s="1">
        <v>2</v>
      </c>
      <c r="J39" s="1">
        <v>5.5</v>
      </c>
      <c r="K39" s="1">
        <v>2</v>
      </c>
      <c r="L39" s="1">
        <v>5</v>
      </c>
      <c r="M39" s="1">
        <v>2</v>
      </c>
      <c r="N39" s="1">
        <v>5</v>
      </c>
      <c r="O39" s="1">
        <v>2</v>
      </c>
      <c r="P39" s="1">
        <v>6</v>
      </c>
      <c r="Q39" s="1">
        <v>2</v>
      </c>
      <c r="R39" s="1">
        <v>6</v>
      </c>
      <c r="S39" s="1">
        <v>2</v>
      </c>
      <c r="T39" s="1">
        <v>5</v>
      </c>
      <c r="U39" s="1">
        <v>2</v>
      </c>
      <c r="V39" s="1">
        <v>5</v>
      </c>
      <c r="W39" s="1">
        <v>2</v>
      </c>
      <c r="X39" s="1">
        <v>5</v>
      </c>
      <c r="Y39" s="1">
        <v>2</v>
      </c>
      <c r="Z39" s="1">
        <v>5.5</v>
      </c>
      <c r="AA39" s="1">
        <v>2</v>
      </c>
    </row>
    <row r="40" spans="1:27" x14ac:dyDescent="0.25">
      <c r="A40" t="str">
        <f t="shared" si="0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84</v>
      </c>
      <c r="H40" s="1">
        <v>4.7910447761194028</v>
      </c>
      <c r="I40" s="1">
        <v>67</v>
      </c>
      <c r="J40" s="1">
        <v>5.0454545454545459</v>
      </c>
      <c r="K40" s="1">
        <v>66</v>
      </c>
      <c r="L40" s="1">
        <v>4.4925373134328357</v>
      </c>
      <c r="M40" s="1">
        <v>67</v>
      </c>
      <c r="N40" s="1">
        <v>4.6769230769230772</v>
      </c>
      <c r="O40" s="1">
        <v>65</v>
      </c>
      <c r="P40" s="1">
        <v>4.666666666666667</v>
      </c>
      <c r="Q40" s="1">
        <v>66</v>
      </c>
      <c r="R40" s="1">
        <v>4.9242424242424239</v>
      </c>
      <c r="S40" s="1">
        <v>66</v>
      </c>
      <c r="T40" s="1">
        <v>4.5970149253731343</v>
      </c>
      <c r="U40" s="1">
        <v>67</v>
      </c>
      <c r="V40" s="1">
        <v>4.9848484848484844</v>
      </c>
      <c r="W40" s="1">
        <v>66</v>
      </c>
      <c r="X40" s="1">
        <v>4.3787878787878789</v>
      </c>
      <c r="Y40" s="1">
        <v>66</v>
      </c>
      <c r="Z40" s="1">
        <v>4.9846153846153847</v>
      </c>
      <c r="AA40" s="1">
        <v>65</v>
      </c>
    </row>
    <row r="41" spans="1:27" x14ac:dyDescent="0.25">
      <c r="A41" t="str">
        <f t="shared" si="0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4.7272727272727275</v>
      </c>
      <c r="I41" s="1">
        <v>11</v>
      </c>
      <c r="J41" s="1">
        <v>5.0909090909090908</v>
      </c>
      <c r="K41" s="1">
        <v>11</v>
      </c>
      <c r="L41" s="1">
        <v>4.7272727272727275</v>
      </c>
      <c r="M41" s="1">
        <v>11</v>
      </c>
      <c r="N41" s="1">
        <v>5.0909090909090908</v>
      </c>
      <c r="O41" s="1">
        <v>11</v>
      </c>
      <c r="P41" s="1">
        <v>5</v>
      </c>
      <c r="Q41" s="1">
        <v>11</v>
      </c>
      <c r="R41" s="1">
        <v>5</v>
      </c>
      <c r="S41" s="1">
        <v>11</v>
      </c>
      <c r="T41" s="1">
        <v>4.6363636363636367</v>
      </c>
      <c r="U41" s="1">
        <v>11</v>
      </c>
      <c r="V41" s="1">
        <v>4.8181818181818183</v>
      </c>
      <c r="W41" s="1">
        <v>11</v>
      </c>
      <c r="X41" s="1">
        <v>4.2727272727272725</v>
      </c>
      <c r="Y41" s="1">
        <v>11</v>
      </c>
      <c r="Z41" s="1">
        <v>4.6363636363636367</v>
      </c>
      <c r="AA41" s="1">
        <v>11</v>
      </c>
    </row>
    <row r="42" spans="1:27" x14ac:dyDescent="0.25">
      <c r="A42" t="str">
        <f t="shared" si="0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37</v>
      </c>
      <c r="H42" s="1">
        <v>4.4814814814814818</v>
      </c>
      <c r="I42" s="1">
        <v>27</v>
      </c>
      <c r="J42" s="1">
        <v>5.1428571428571432</v>
      </c>
      <c r="K42" s="1">
        <v>28</v>
      </c>
      <c r="L42" s="1">
        <v>4.3928571428571432</v>
      </c>
      <c r="M42" s="1">
        <v>28</v>
      </c>
      <c r="N42" s="1">
        <v>4.6785714285714288</v>
      </c>
      <c r="O42" s="1">
        <v>28</v>
      </c>
      <c r="P42" s="1">
        <v>4.3928571428571432</v>
      </c>
      <c r="Q42" s="1">
        <v>28</v>
      </c>
      <c r="R42" s="1">
        <v>5.0357142857142856</v>
      </c>
      <c r="S42" s="1">
        <v>28</v>
      </c>
      <c r="T42" s="1">
        <v>4.25</v>
      </c>
      <c r="U42" s="1">
        <v>28</v>
      </c>
      <c r="V42" s="1">
        <v>5</v>
      </c>
      <c r="W42" s="1">
        <v>28</v>
      </c>
      <c r="X42" s="1">
        <v>4.1428571428571432</v>
      </c>
      <c r="Y42" s="1">
        <v>28</v>
      </c>
      <c r="Z42" s="1">
        <v>4.7142857142857144</v>
      </c>
      <c r="AA42" s="1">
        <v>28</v>
      </c>
    </row>
    <row r="43" spans="1:27" x14ac:dyDescent="0.25">
      <c r="A43" t="str">
        <f t="shared" si="0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337</v>
      </c>
      <c r="H43" s="1">
        <v>4.718978102189781</v>
      </c>
      <c r="I43" s="1">
        <v>274</v>
      </c>
      <c r="J43" s="1">
        <v>5.1086142322097379</v>
      </c>
      <c r="K43" s="1">
        <v>267</v>
      </c>
      <c r="L43" s="1">
        <v>4.3882783882783887</v>
      </c>
      <c r="M43" s="1">
        <v>273</v>
      </c>
      <c r="N43" s="1">
        <v>4.7296296296296294</v>
      </c>
      <c r="O43" s="1">
        <v>270</v>
      </c>
      <c r="P43" s="1">
        <v>4.5401459854014599</v>
      </c>
      <c r="Q43" s="1">
        <v>274</v>
      </c>
      <c r="R43" s="1">
        <v>4.9405204460966541</v>
      </c>
      <c r="S43" s="1">
        <v>269</v>
      </c>
      <c r="T43" s="1">
        <v>4.507299270072993</v>
      </c>
      <c r="U43" s="1">
        <v>274</v>
      </c>
      <c r="V43" s="1">
        <v>5.0703703703703704</v>
      </c>
      <c r="W43" s="1">
        <v>270</v>
      </c>
      <c r="X43" s="1">
        <v>4.3406593406593403</v>
      </c>
      <c r="Y43" s="1">
        <v>273</v>
      </c>
      <c r="Z43" s="1">
        <v>5.033457249070632</v>
      </c>
      <c r="AA43" s="1">
        <v>269</v>
      </c>
    </row>
    <row r="44" spans="1:27" x14ac:dyDescent="0.25">
      <c r="A44" t="str">
        <f t="shared" si="0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73</v>
      </c>
      <c r="H44" s="1">
        <v>4.2985074626865671</v>
      </c>
      <c r="I44" s="1">
        <v>67</v>
      </c>
      <c r="J44" s="1">
        <v>5.1538461538461542</v>
      </c>
      <c r="K44" s="1">
        <v>65</v>
      </c>
      <c r="L44" s="1">
        <v>4.2089552238805972</v>
      </c>
      <c r="M44" s="1">
        <v>67</v>
      </c>
      <c r="N44" s="1">
        <v>4.569230769230769</v>
      </c>
      <c r="O44" s="1">
        <v>65</v>
      </c>
      <c r="P44" s="1">
        <v>4.2388059701492535</v>
      </c>
      <c r="Q44" s="1">
        <v>67</v>
      </c>
      <c r="R44" s="1">
        <v>5.0615384615384613</v>
      </c>
      <c r="S44" s="1">
        <v>65</v>
      </c>
      <c r="T44" s="1">
        <v>4.1492537313432836</v>
      </c>
      <c r="U44" s="1">
        <v>67</v>
      </c>
      <c r="V44" s="1">
        <v>5.092307692307692</v>
      </c>
      <c r="W44" s="1">
        <v>65</v>
      </c>
      <c r="X44" s="1">
        <v>3.9402985074626864</v>
      </c>
      <c r="Y44" s="1">
        <v>67</v>
      </c>
      <c r="Z44" s="1">
        <v>4.8769230769230774</v>
      </c>
      <c r="AA44" s="1">
        <v>65</v>
      </c>
    </row>
    <row r="45" spans="1:27" x14ac:dyDescent="0.25">
      <c r="A45" t="str">
        <f t="shared" si="0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28</v>
      </c>
      <c r="H45" s="1">
        <v>4.4074074074074074</v>
      </c>
      <c r="I45" s="1">
        <v>27</v>
      </c>
      <c r="J45" s="1">
        <v>4.7407407407407405</v>
      </c>
      <c r="K45" s="1">
        <v>27</v>
      </c>
      <c r="L45" s="1">
        <v>4.2962962962962967</v>
      </c>
      <c r="M45" s="1">
        <v>27</v>
      </c>
      <c r="N45" s="1">
        <v>4.5925925925925926</v>
      </c>
      <c r="O45" s="1">
        <v>27</v>
      </c>
      <c r="P45" s="1">
        <v>4.4074074074074074</v>
      </c>
      <c r="Q45" s="1">
        <v>27</v>
      </c>
      <c r="R45" s="1">
        <v>4.8888888888888893</v>
      </c>
      <c r="S45" s="1">
        <v>27</v>
      </c>
      <c r="T45" s="1">
        <v>4.333333333333333</v>
      </c>
      <c r="U45" s="1">
        <v>27</v>
      </c>
      <c r="V45" s="1">
        <v>5.1481481481481479</v>
      </c>
      <c r="W45" s="1">
        <v>27</v>
      </c>
      <c r="X45" s="1">
        <v>3.8518518518518516</v>
      </c>
      <c r="Y45" s="1">
        <v>27</v>
      </c>
      <c r="Z45" s="1">
        <v>5</v>
      </c>
      <c r="AA45" s="1">
        <v>27</v>
      </c>
    </row>
    <row r="46" spans="1:27" x14ac:dyDescent="0.25">
      <c r="A46" t="str">
        <f t="shared" si="0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4.5555555555555554</v>
      </c>
      <c r="I46" s="1">
        <v>27</v>
      </c>
      <c r="J46" s="1">
        <v>4.9230769230769234</v>
      </c>
      <c r="K46" s="1">
        <v>26</v>
      </c>
      <c r="L46" s="1">
        <v>4.2222222222222223</v>
      </c>
      <c r="M46" s="1">
        <v>27</v>
      </c>
      <c r="N46" s="1">
        <v>4.4615384615384617</v>
      </c>
      <c r="O46" s="1">
        <v>26</v>
      </c>
      <c r="P46" s="1">
        <v>4.4444444444444446</v>
      </c>
      <c r="Q46" s="1">
        <v>27</v>
      </c>
      <c r="R46" s="1">
        <v>5</v>
      </c>
      <c r="S46" s="1">
        <v>26</v>
      </c>
      <c r="T46" s="1">
        <v>4.2222222222222223</v>
      </c>
      <c r="U46" s="1">
        <v>27</v>
      </c>
      <c r="V46" s="1">
        <v>4.8076923076923075</v>
      </c>
      <c r="W46" s="1">
        <v>26</v>
      </c>
      <c r="X46" s="1">
        <v>4.2592592592592595</v>
      </c>
      <c r="Y46" s="1">
        <v>27</v>
      </c>
      <c r="Z46" s="1">
        <v>4.7692307692307692</v>
      </c>
      <c r="AA46" s="1">
        <v>26</v>
      </c>
    </row>
    <row r="47" spans="1:27" x14ac:dyDescent="0.25">
      <c r="A47" t="str">
        <f t="shared" si="0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48</v>
      </c>
      <c r="H47" s="1">
        <v>4.7674418604651159</v>
      </c>
      <c r="I47" s="1">
        <v>43</v>
      </c>
      <c r="J47" s="1">
        <v>5.333333333333333</v>
      </c>
      <c r="K47" s="1">
        <v>42</v>
      </c>
      <c r="L47" s="1">
        <v>4.3953488372093021</v>
      </c>
      <c r="M47" s="1">
        <v>43</v>
      </c>
      <c r="N47" s="1">
        <v>4.9047619047619051</v>
      </c>
      <c r="O47" s="1">
        <v>42</v>
      </c>
      <c r="P47" s="1">
        <v>4.6976744186046515</v>
      </c>
      <c r="Q47" s="1">
        <v>43</v>
      </c>
      <c r="R47" s="1">
        <v>5.3809523809523814</v>
      </c>
      <c r="S47" s="1">
        <v>42</v>
      </c>
      <c r="T47" s="1">
        <v>4.6428571428571432</v>
      </c>
      <c r="U47" s="1">
        <v>42</v>
      </c>
      <c r="V47" s="1">
        <v>5.2926829268292686</v>
      </c>
      <c r="W47" s="1">
        <v>41</v>
      </c>
      <c r="X47" s="1">
        <v>4.3255813953488369</v>
      </c>
      <c r="Y47" s="1">
        <v>43</v>
      </c>
      <c r="Z47" s="1">
        <v>5.0476190476190474</v>
      </c>
      <c r="AA47" s="1">
        <v>42</v>
      </c>
    </row>
    <row r="48" spans="1:27" x14ac:dyDescent="0.25">
      <c r="A48" t="str">
        <f t="shared" si="0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113</v>
      </c>
      <c r="H48" s="1">
        <v>4.3258426966292136</v>
      </c>
      <c r="I48" s="1">
        <v>89</v>
      </c>
      <c r="J48" s="1">
        <v>4.8452380952380949</v>
      </c>
      <c r="K48" s="1">
        <v>84</v>
      </c>
      <c r="L48" s="1">
        <v>3.797752808988764</v>
      </c>
      <c r="M48" s="1">
        <v>89</v>
      </c>
      <c r="N48" s="1">
        <v>4.3176470588235292</v>
      </c>
      <c r="O48" s="1">
        <v>85</v>
      </c>
      <c r="P48" s="1">
        <v>4.0337078651685392</v>
      </c>
      <c r="Q48" s="1">
        <v>89</v>
      </c>
      <c r="R48" s="1">
        <v>4.6823529411764708</v>
      </c>
      <c r="S48" s="1">
        <v>85</v>
      </c>
      <c r="T48" s="1">
        <v>4.2272727272727275</v>
      </c>
      <c r="U48" s="1">
        <v>88</v>
      </c>
      <c r="V48" s="1">
        <v>4.9058823529411768</v>
      </c>
      <c r="W48" s="1">
        <v>85</v>
      </c>
      <c r="X48" s="1">
        <v>4.1797752808988768</v>
      </c>
      <c r="Y48" s="1">
        <v>89</v>
      </c>
      <c r="Z48" s="1">
        <v>4.8</v>
      </c>
      <c r="AA48" s="1">
        <v>85</v>
      </c>
    </row>
    <row r="49" spans="1:27" x14ac:dyDescent="0.25">
      <c r="A49" t="str">
        <f t="shared" si="0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37</v>
      </c>
      <c r="H49" s="1">
        <v>4.7878787878787881</v>
      </c>
      <c r="I49" s="1">
        <v>33</v>
      </c>
      <c r="J49" s="1">
        <v>5.0909090909090908</v>
      </c>
      <c r="K49" s="1">
        <v>33</v>
      </c>
      <c r="L49" s="1">
        <v>4.2727272727272725</v>
      </c>
      <c r="M49" s="1">
        <v>33</v>
      </c>
      <c r="N49" s="1">
        <v>4.6969696969696972</v>
      </c>
      <c r="O49" s="1">
        <v>33</v>
      </c>
      <c r="P49" s="1">
        <v>4.666666666666667</v>
      </c>
      <c r="Q49" s="1">
        <v>33</v>
      </c>
      <c r="R49" s="1">
        <v>5.0303030303030303</v>
      </c>
      <c r="S49" s="1">
        <v>33</v>
      </c>
      <c r="T49" s="1">
        <v>4.5454545454545459</v>
      </c>
      <c r="U49" s="1">
        <v>33</v>
      </c>
      <c r="V49" s="1">
        <v>5.0909090909090908</v>
      </c>
      <c r="W49" s="1">
        <v>33</v>
      </c>
      <c r="X49" s="1">
        <v>4.3636363636363633</v>
      </c>
      <c r="Y49" s="1">
        <v>33</v>
      </c>
      <c r="Z49" s="1">
        <v>4.9696969696969697</v>
      </c>
      <c r="AA49" s="1">
        <v>33</v>
      </c>
    </row>
    <row r="50" spans="1:27" x14ac:dyDescent="0.25">
      <c r="A50" t="str">
        <f t="shared" si="0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201</v>
      </c>
      <c r="H50" s="1">
        <v>4.7012195121951219</v>
      </c>
      <c r="I50" s="1">
        <v>164</v>
      </c>
      <c r="J50" s="1">
        <v>5.0875000000000004</v>
      </c>
      <c r="K50" s="1">
        <v>160</v>
      </c>
      <c r="L50" s="1">
        <v>4.274390243902439</v>
      </c>
      <c r="M50" s="1">
        <v>164</v>
      </c>
      <c r="N50" s="1">
        <v>4.65625</v>
      </c>
      <c r="O50" s="1">
        <v>160</v>
      </c>
      <c r="P50" s="1">
        <v>4.4969325153374236</v>
      </c>
      <c r="Q50" s="1">
        <v>163</v>
      </c>
      <c r="R50" s="1">
        <v>5</v>
      </c>
      <c r="S50" s="1">
        <v>160</v>
      </c>
      <c r="T50" s="1">
        <v>4.5705521472392636</v>
      </c>
      <c r="U50" s="1">
        <v>163</v>
      </c>
      <c r="V50" s="1">
        <v>5.0802469135802468</v>
      </c>
      <c r="W50" s="1">
        <v>162</v>
      </c>
      <c r="X50" s="1">
        <v>4.3536585365853657</v>
      </c>
      <c r="Y50" s="1">
        <v>164</v>
      </c>
      <c r="Z50" s="1">
        <v>4.9749999999999996</v>
      </c>
      <c r="AA50" s="1">
        <v>160</v>
      </c>
    </row>
    <row r="51" spans="1:27" x14ac:dyDescent="0.25">
      <c r="A51" t="str">
        <f t="shared" si="0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123</v>
      </c>
      <c r="H51" s="1">
        <v>4.5980392156862742</v>
      </c>
      <c r="I51" s="1">
        <v>102</v>
      </c>
      <c r="J51" s="1">
        <v>5.0303030303030303</v>
      </c>
      <c r="K51" s="1">
        <v>99</v>
      </c>
      <c r="L51" s="1">
        <v>3.9702970297029703</v>
      </c>
      <c r="M51" s="1">
        <v>101</v>
      </c>
      <c r="N51" s="1">
        <v>4.4444444444444446</v>
      </c>
      <c r="O51" s="1">
        <v>99</v>
      </c>
      <c r="P51" s="1">
        <v>4.3529411764705879</v>
      </c>
      <c r="Q51" s="1">
        <v>102</v>
      </c>
      <c r="R51" s="1">
        <v>4.8556701030927831</v>
      </c>
      <c r="S51" s="1">
        <v>97</v>
      </c>
      <c r="T51" s="1">
        <v>4.4117647058823533</v>
      </c>
      <c r="U51" s="1">
        <v>102</v>
      </c>
      <c r="V51" s="1">
        <v>4.9693877551020407</v>
      </c>
      <c r="W51" s="1">
        <v>98</v>
      </c>
      <c r="X51" s="1">
        <v>4.3039215686274508</v>
      </c>
      <c r="Y51" s="1">
        <v>102</v>
      </c>
      <c r="Z51" s="1">
        <v>4.9693877551020407</v>
      </c>
      <c r="AA51" s="1">
        <v>98</v>
      </c>
    </row>
    <row r="52" spans="1:27" x14ac:dyDescent="0.25">
      <c r="A52" t="str">
        <f t="shared" si="0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16</v>
      </c>
      <c r="H52" s="1">
        <v>4.75</v>
      </c>
      <c r="I52" s="1">
        <v>12</v>
      </c>
      <c r="J52" s="1">
        <v>5.25</v>
      </c>
      <c r="K52" s="1">
        <v>12</v>
      </c>
      <c r="L52" s="1">
        <v>4.916666666666667</v>
      </c>
      <c r="M52" s="1">
        <v>12</v>
      </c>
      <c r="N52" s="1">
        <v>5.666666666666667</v>
      </c>
      <c r="O52" s="1">
        <v>12</v>
      </c>
      <c r="P52" s="1">
        <v>4.583333333333333</v>
      </c>
      <c r="Q52" s="1">
        <v>12</v>
      </c>
      <c r="R52" s="1">
        <v>5.083333333333333</v>
      </c>
      <c r="S52" s="1">
        <v>12</v>
      </c>
      <c r="T52" s="1">
        <v>4.25</v>
      </c>
      <c r="U52" s="1">
        <v>12</v>
      </c>
      <c r="V52" s="1">
        <v>4.916666666666667</v>
      </c>
      <c r="W52" s="1">
        <v>12</v>
      </c>
      <c r="X52" s="1">
        <v>4</v>
      </c>
      <c r="Y52" s="1">
        <v>12</v>
      </c>
      <c r="Z52" s="1">
        <v>5</v>
      </c>
      <c r="AA52" s="1">
        <v>12</v>
      </c>
    </row>
    <row r="53" spans="1:27" x14ac:dyDescent="0.25">
      <c r="A53" t="str">
        <f t="shared" si="0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12</v>
      </c>
      <c r="H53" s="1">
        <v>4.625</v>
      </c>
      <c r="I53" s="1">
        <v>8</v>
      </c>
      <c r="J53" s="1">
        <v>4.75</v>
      </c>
      <c r="K53" s="1">
        <v>8</v>
      </c>
      <c r="L53" s="1">
        <v>4.5</v>
      </c>
      <c r="M53" s="1">
        <v>8</v>
      </c>
      <c r="N53" s="1">
        <v>5.125</v>
      </c>
      <c r="O53" s="1">
        <v>8</v>
      </c>
      <c r="P53" s="1">
        <v>4.5</v>
      </c>
      <c r="Q53" s="1">
        <v>8</v>
      </c>
      <c r="R53" s="1">
        <v>4.875</v>
      </c>
      <c r="S53" s="1">
        <v>8</v>
      </c>
      <c r="T53" s="1">
        <v>4.25</v>
      </c>
      <c r="U53" s="1">
        <v>8</v>
      </c>
      <c r="V53" s="1">
        <v>4.75</v>
      </c>
      <c r="W53" s="1">
        <v>8</v>
      </c>
      <c r="X53" s="1">
        <v>3.875</v>
      </c>
      <c r="Y53" s="1">
        <v>8</v>
      </c>
      <c r="Z53" s="1">
        <v>4.5</v>
      </c>
      <c r="AA53" s="1">
        <v>8</v>
      </c>
    </row>
    <row r="54" spans="1:27" x14ac:dyDescent="0.25">
      <c r="A54" t="str">
        <f t="shared" si="0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32</v>
      </c>
      <c r="H54" s="1">
        <v>4.6206896551724137</v>
      </c>
      <c r="I54" s="1">
        <v>29</v>
      </c>
      <c r="J54" s="1">
        <v>5.1034482758620694</v>
      </c>
      <c r="K54" s="1">
        <v>29</v>
      </c>
      <c r="L54" s="1">
        <v>5.3448275862068968</v>
      </c>
      <c r="M54" s="1">
        <v>29</v>
      </c>
      <c r="N54" s="1">
        <v>5.6896551724137927</v>
      </c>
      <c r="O54" s="1">
        <v>29</v>
      </c>
      <c r="P54" s="1">
        <v>4.4137931034482758</v>
      </c>
      <c r="Q54" s="1">
        <v>29</v>
      </c>
      <c r="R54" s="1">
        <v>5.068965517241379</v>
      </c>
      <c r="S54" s="1">
        <v>29</v>
      </c>
      <c r="T54" s="1">
        <v>4.4827586206896548</v>
      </c>
      <c r="U54" s="1">
        <v>29</v>
      </c>
      <c r="V54" s="1">
        <v>5.1071428571428568</v>
      </c>
      <c r="W54" s="1">
        <v>28</v>
      </c>
      <c r="X54" s="1">
        <v>4.2413793103448274</v>
      </c>
      <c r="Y54" s="1">
        <v>29</v>
      </c>
      <c r="Z54" s="1">
        <v>5</v>
      </c>
      <c r="AA54" s="1">
        <v>29</v>
      </c>
    </row>
    <row r="55" spans="1:27" x14ac:dyDescent="0.25">
      <c r="A55" t="str">
        <f t="shared" si="0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5.0909090909090908</v>
      </c>
      <c r="I55" s="1">
        <v>11</v>
      </c>
      <c r="J55" s="1">
        <v>5.4545454545454541</v>
      </c>
      <c r="K55" s="1">
        <v>11</v>
      </c>
      <c r="L55" s="1">
        <v>5.3636363636363633</v>
      </c>
      <c r="M55" s="1">
        <v>11</v>
      </c>
      <c r="N55" s="1">
        <v>5.6363636363636367</v>
      </c>
      <c r="O55" s="1">
        <v>11</v>
      </c>
      <c r="P55" s="1">
        <v>4.9090909090909092</v>
      </c>
      <c r="Q55" s="1">
        <v>11</v>
      </c>
      <c r="R55" s="1">
        <v>5.4</v>
      </c>
      <c r="S55" s="1">
        <v>10</v>
      </c>
      <c r="T55" s="1">
        <v>4.1818181818181817</v>
      </c>
      <c r="U55" s="1">
        <v>11</v>
      </c>
      <c r="V55" s="1">
        <v>4.8</v>
      </c>
      <c r="W55" s="1">
        <v>10</v>
      </c>
      <c r="X55" s="1">
        <v>4.5454545454545459</v>
      </c>
      <c r="Y55" s="1">
        <v>11</v>
      </c>
      <c r="Z55" s="1">
        <v>4.5454545454545459</v>
      </c>
      <c r="AA55" s="1">
        <v>11</v>
      </c>
    </row>
    <row r="56" spans="1:27" x14ac:dyDescent="0.25">
      <c r="A56" t="str">
        <f t="shared" si="0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101</v>
      </c>
      <c r="H56" s="1">
        <v>4.7176470588235295</v>
      </c>
      <c r="I56" s="1">
        <v>85</v>
      </c>
      <c r="J56" s="1">
        <v>5.0595238095238093</v>
      </c>
      <c r="K56" s="1">
        <v>84</v>
      </c>
      <c r="L56" s="1">
        <v>4.7529411764705882</v>
      </c>
      <c r="M56" s="1">
        <v>85</v>
      </c>
      <c r="N56" s="1">
        <v>5.3452380952380949</v>
      </c>
      <c r="O56" s="1">
        <v>84</v>
      </c>
      <c r="P56" s="1">
        <v>4.6428571428571432</v>
      </c>
      <c r="Q56" s="1">
        <v>84</v>
      </c>
      <c r="R56" s="1">
        <v>5.0361445783132526</v>
      </c>
      <c r="S56" s="1">
        <v>83</v>
      </c>
      <c r="T56" s="1">
        <v>4.4235294117647062</v>
      </c>
      <c r="U56" s="1">
        <v>85</v>
      </c>
      <c r="V56" s="1">
        <v>4.975903614457831</v>
      </c>
      <c r="W56" s="1">
        <v>83</v>
      </c>
      <c r="X56" s="1">
        <v>4.2588235294117647</v>
      </c>
      <c r="Y56" s="1">
        <v>85</v>
      </c>
      <c r="Z56" s="1">
        <v>5.083333333333333</v>
      </c>
      <c r="AA56" s="1">
        <v>84</v>
      </c>
    </row>
    <row r="57" spans="1:27" x14ac:dyDescent="0.25">
      <c r="A57" t="str">
        <f t="shared" si="0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16</v>
      </c>
      <c r="H57" s="1">
        <v>4.4615384615384617</v>
      </c>
      <c r="I57" s="1">
        <v>13</v>
      </c>
      <c r="J57" s="1">
        <v>4.75</v>
      </c>
      <c r="K57" s="1">
        <v>12</v>
      </c>
      <c r="L57" s="1">
        <v>4.9230769230769234</v>
      </c>
      <c r="M57" s="1">
        <v>13</v>
      </c>
      <c r="N57" s="1">
        <v>5.333333333333333</v>
      </c>
      <c r="O57" s="1">
        <v>12</v>
      </c>
      <c r="P57" s="1">
        <v>4.6923076923076925</v>
      </c>
      <c r="Q57" s="1">
        <v>13</v>
      </c>
      <c r="R57" s="1">
        <v>4.833333333333333</v>
      </c>
      <c r="S57" s="1">
        <v>12</v>
      </c>
      <c r="T57" s="1">
        <v>4.5384615384615383</v>
      </c>
      <c r="U57" s="1">
        <v>13</v>
      </c>
      <c r="V57" s="1">
        <v>4.666666666666667</v>
      </c>
      <c r="W57" s="1">
        <v>12</v>
      </c>
      <c r="X57" s="1">
        <v>4.0769230769230766</v>
      </c>
      <c r="Y57" s="1">
        <v>13</v>
      </c>
      <c r="Z57" s="1">
        <v>4.583333333333333</v>
      </c>
      <c r="AA57" s="1">
        <v>12</v>
      </c>
    </row>
    <row r="58" spans="1:27" x14ac:dyDescent="0.25">
      <c r="A58" t="str">
        <f t="shared" si="0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85</v>
      </c>
      <c r="H58" s="1">
        <v>4.666666666666667</v>
      </c>
      <c r="I58" s="1">
        <v>69</v>
      </c>
      <c r="J58" s="1">
        <v>5.2647058823529411</v>
      </c>
      <c r="K58" s="1">
        <v>68</v>
      </c>
      <c r="L58" s="1">
        <v>5.1449275362318838</v>
      </c>
      <c r="M58" s="1">
        <v>69</v>
      </c>
      <c r="N58" s="1">
        <v>5.7681159420289854</v>
      </c>
      <c r="O58" s="1">
        <v>69</v>
      </c>
      <c r="P58" s="1">
        <v>4.6911764705882355</v>
      </c>
      <c r="Q58" s="1">
        <v>68</v>
      </c>
      <c r="R58" s="1">
        <v>5.2352941176470589</v>
      </c>
      <c r="S58" s="1">
        <v>68</v>
      </c>
      <c r="T58" s="1">
        <v>4.5147058823529411</v>
      </c>
      <c r="U58" s="1">
        <v>68</v>
      </c>
      <c r="V58" s="1">
        <v>5.0882352941176467</v>
      </c>
      <c r="W58" s="1">
        <v>68</v>
      </c>
      <c r="X58" s="1">
        <v>4.3478260869565215</v>
      </c>
      <c r="Y58" s="1">
        <v>69</v>
      </c>
      <c r="Z58" s="1">
        <v>5.0579710144927539</v>
      </c>
      <c r="AA58" s="1">
        <v>69</v>
      </c>
    </row>
    <row r="59" spans="1:27" x14ac:dyDescent="0.25">
      <c r="A59" t="str">
        <f t="shared" si="0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698</v>
      </c>
      <c r="H59" s="1">
        <v>4.3457943925233646</v>
      </c>
      <c r="I59" s="1">
        <v>535</v>
      </c>
      <c r="J59" s="1">
        <v>4.8694817658349328</v>
      </c>
      <c r="K59" s="1">
        <v>521</v>
      </c>
      <c r="L59" s="1">
        <v>3.8370786516853932</v>
      </c>
      <c r="M59" s="1">
        <v>534</v>
      </c>
      <c r="N59" s="1">
        <v>4.2879078694817663</v>
      </c>
      <c r="O59" s="1">
        <v>521</v>
      </c>
      <c r="P59" s="1">
        <v>4.1407129455909946</v>
      </c>
      <c r="Q59" s="1">
        <v>533</v>
      </c>
      <c r="R59" s="1">
        <v>4.7013487475915223</v>
      </c>
      <c r="S59" s="1">
        <v>519</v>
      </c>
      <c r="T59" s="1">
        <v>4.213483146067416</v>
      </c>
      <c r="U59" s="1">
        <v>534</v>
      </c>
      <c r="V59" s="1">
        <v>4.8704061895551254</v>
      </c>
      <c r="W59" s="1">
        <v>517</v>
      </c>
      <c r="X59" s="1">
        <v>4.1190926275992439</v>
      </c>
      <c r="Y59" s="1">
        <v>529</v>
      </c>
      <c r="Z59" s="1">
        <v>4.851923076923077</v>
      </c>
      <c r="AA59" s="1">
        <v>520</v>
      </c>
    </row>
    <row r="60" spans="1:27" x14ac:dyDescent="0.25">
      <c r="A60" t="str">
        <f t="shared" si="0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123</v>
      </c>
      <c r="H60" s="1">
        <v>4.7009345794392523</v>
      </c>
      <c r="I60" s="1">
        <v>107</v>
      </c>
      <c r="J60" s="1">
        <v>5.08411214953271</v>
      </c>
      <c r="K60" s="1">
        <v>107</v>
      </c>
      <c r="L60" s="1">
        <v>4.4716981132075473</v>
      </c>
      <c r="M60" s="1">
        <v>106</v>
      </c>
      <c r="N60" s="1">
        <v>4.8785046728971961</v>
      </c>
      <c r="O60" s="1">
        <v>107</v>
      </c>
      <c r="P60" s="1">
        <v>4.4766355140186915</v>
      </c>
      <c r="Q60" s="1">
        <v>107</v>
      </c>
      <c r="R60" s="1">
        <v>5.02803738317757</v>
      </c>
      <c r="S60" s="1">
        <v>107</v>
      </c>
      <c r="T60" s="1">
        <v>4.3644859813084116</v>
      </c>
      <c r="U60" s="1">
        <v>107</v>
      </c>
      <c r="V60" s="1">
        <v>5.1037735849056602</v>
      </c>
      <c r="W60" s="1">
        <v>106</v>
      </c>
      <c r="X60" s="1">
        <v>4.3738317757009346</v>
      </c>
      <c r="Y60" s="1">
        <v>107</v>
      </c>
      <c r="Z60" s="1">
        <v>5.05607476635514</v>
      </c>
      <c r="AA60" s="1">
        <v>107</v>
      </c>
    </row>
    <row r="61" spans="1:27" x14ac:dyDescent="0.25">
      <c r="A61" s="22" t="str">
        <f t="shared" ref="A61:A92" si="1">E61&amp;C61&amp;D61</f>
        <v>2010SERU other_ALL_</v>
      </c>
      <c r="B61" s="22"/>
      <c r="C61" s="23" t="s">
        <v>480</v>
      </c>
      <c r="D61" s="23" t="s">
        <v>476</v>
      </c>
      <c r="E61" s="23">
        <v>2010</v>
      </c>
      <c r="F61" s="23">
        <v>0</v>
      </c>
      <c r="G61" s="23">
        <v>41590</v>
      </c>
      <c r="H61" s="23">
        <v>4.6574063333719984</v>
      </c>
      <c r="I61" s="23">
        <v>34484</v>
      </c>
      <c r="J61" s="23">
        <v>5.1247863751546943</v>
      </c>
      <c r="K61" s="23">
        <v>33938</v>
      </c>
      <c r="L61" s="23">
        <v>4.4178883502191777</v>
      </c>
      <c r="M61" s="23">
        <v>34447</v>
      </c>
      <c r="N61" s="23">
        <v>4.8308272893448905</v>
      </c>
      <c r="O61" s="23">
        <v>33918</v>
      </c>
      <c r="P61" s="23">
        <v>4.5261699956261845</v>
      </c>
      <c r="Q61" s="23">
        <v>34295</v>
      </c>
      <c r="R61" s="23">
        <v>5.0244589386302998</v>
      </c>
      <c r="S61" s="23">
        <v>33730</v>
      </c>
      <c r="T61" s="23">
        <v>4.4833910739759526</v>
      </c>
      <c r="U61" s="23">
        <v>34349</v>
      </c>
      <c r="V61" s="23">
        <v>5.0728396522150589</v>
      </c>
      <c r="W61" s="23">
        <v>33814</v>
      </c>
      <c r="X61" s="23">
        <v>4.3478463465066834</v>
      </c>
      <c r="Y61" s="23">
        <v>34337</v>
      </c>
      <c r="Z61" s="23">
        <v>5.0570620136760196</v>
      </c>
      <c r="AA61" s="23">
        <v>33928</v>
      </c>
    </row>
    <row r="62" spans="1:27" x14ac:dyDescent="0.25">
      <c r="A62" s="22" t="str">
        <f t="shared" si="1"/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1531</v>
      </c>
      <c r="H62" s="23">
        <v>4.737007874015748</v>
      </c>
      <c r="I62" s="23">
        <v>1270</v>
      </c>
      <c r="J62" s="23">
        <v>5.1928000000000001</v>
      </c>
      <c r="K62" s="23">
        <v>1250</v>
      </c>
      <c r="L62" s="23">
        <v>4.8618784530386741</v>
      </c>
      <c r="M62" s="23">
        <v>1267</v>
      </c>
      <c r="N62" s="23">
        <v>5.447916666666667</v>
      </c>
      <c r="O62" s="23">
        <v>1248</v>
      </c>
      <c r="P62" s="23">
        <v>4.7087608524072611</v>
      </c>
      <c r="Q62" s="23">
        <v>1267</v>
      </c>
      <c r="R62" s="23">
        <v>5.2104417670682732</v>
      </c>
      <c r="S62" s="23">
        <v>1245</v>
      </c>
      <c r="T62" s="23">
        <v>4.5775316455696204</v>
      </c>
      <c r="U62" s="23">
        <v>1264</v>
      </c>
      <c r="V62" s="23">
        <v>5.1574297188755018</v>
      </c>
      <c r="W62" s="23">
        <v>1245</v>
      </c>
      <c r="X62" s="23">
        <v>4.3917851500789888</v>
      </c>
      <c r="Y62" s="23">
        <v>1266</v>
      </c>
      <c r="Z62" s="23">
        <v>5.1076305220883533</v>
      </c>
      <c r="AA62" s="23">
        <v>1245</v>
      </c>
    </row>
    <row r="63" spans="1:27" x14ac:dyDescent="0.25">
      <c r="A63" s="22" t="str">
        <f t="shared" si="1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3913</v>
      </c>
      <c r="H63" s="23">
        <v>4.8395136778115502</v>
      </c>
      <c r="I63" s="23">
        <v>3290</v>
      </c>
      <c r="J63" s="23">
        <v>5.282185859833282</v>
      </c>
      <c r="K63" s="23">
        <v>3239</v>
      </c>
      <c r="L63" s="23">
        <v>4.8031639793124432</v>
      </c>
      <c r="M63" s="23">
        <v>3287</v>
      </c>
      <c r="N63" s="23">
        <v>5.2366388631448872</v>
      </c>
      <c r="O63" s="23">
        <v>3237</v>
      </c>
      <c r="P63" s="23">
        <v>4.75680636280208</v>
      </c>
      <c r="Q63" s="23">
        <v>3269</v>
      </c>
      <c r="R63" s="23">
        <v>5.2192546583850934</v>
      </c>
      <c r="S63" s="23">
        <v>3220</v>
      </c>
      <c r="T63" s="23">
        <v>4.6332824427480919</v>
      </c>
      <c r="U63" s="23">
        <v>3275</v>
      </c>
      <c r="V63" s="23">
        <v>5.1927374301675977</v>
      </c>
      <c r="W63" s="23">
        <v>3222</v>
      </c>
      <c r="X63" s="23">
        <v>4.4296612755569118</v>
      </c>
      <c r="Y63" s="23">
        <v>3277</v>
      </c>
      <c r="Z63" s="23">
        <v>5.1511879049676024</v>
      </c>
      <c r="AA63" s="23">
        <v>3241</v>
      </c>
    </row>
    <row r="64" spans="1:27" x14ac:dyDescent="0.25">
      <c r="A64" s="22" t="str">
        <f t="shared" si="1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15371</v>
      </c>
      <c r="H64" s="23">
        <v>4.6187539038101191</v>
      </c>
      <c r="I64" s="23">
        <v>12808</v>
      </c>
      <c r="J64" s="23">
        <v>5.0435266084193806</v>
      </c>
      <c r="K64" s="23">
        <v>12590</v>
      </c>
      <c r="L64" s="23">
        <v>4.3177767354596623</v>
      </c>
      <c r="M64" s="23">
        <v>12792</v>
      </c>
      <c r="N64" s="23">
        <v>4.684691848906561</v>
      </c>
      <c r="O64" s="23">
        <v>12575</v>
      </c>
      <c r="P64" s="23">
        <v>4.451653444348441</v>
      </c>
      <c r="Q64" s="23">
        <v>12731</v>
      </c>
      <c r="R64" s="23">
        <v>4.8895994883683747</v>
      </c>
      <c r="S64" s="23">
        <v>12509</v>
      </c>
      <c r="T64" s="23">
        <v>4.4377840463877138</v>
      </c>
      <c r="U64" s="23">
        <v>12762</v>
      </c>
      <c r="V64" s="23">
        <v>4.9771095868559581</v>
      </c>
      <c r="W64" s="23">
        <v>12538</v>
      </c>
      <c r="X64" s="23">
        <v>4.3437671609006037</v>
      </c>
      <c r="Y64" s="23">
        <v>12747</v>
      </c>
      <c r="Z64" s="23">
        <v>4.981238572223547</v>
      </c>
      <c r="AA64" s="23">
        <v>12579</v>
      </c>
    </row>
    <row r="65" spans="1:27" x14ac:dyDescent="0.25">
      <c r="A65" s="22" t="str">
        <f t="shared" si="1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9956</v>
      </c>
      <c r="H65" s="23">
        <v>4.6721709567751333</v>
      </c>
      <c r="I65" s="23">
        <v>8236</v>
      </c>
      <c r="J65" s="23">
        <v>5.1679182568016744</v>
      </c>
      <c r="K65" s="23">
        <v>8123</v>
      </c>
      <c r="L65" s="23">
        <v>4.3660226029894273</v>
      </c>
      <c r="M65" s="23">
        <v>8229</v>
      </c>
      <c r="N65" s="23">
        <v>4.792313377679231</v>
      </c>
      <c r="O65" s="23">
        <v>8118</v>
      </c>
      <c r="P65" s="23">
        <v>4.5549584758182711</v>
      </c>
      <c r="Q65" s="23">
        <v>8188</v>
      </c>
      <c r="R65" s="23">
        <v>5.1172533465542882</v>
      </c>
      <c r="S65" s="23">
        <v>8068</v>
      </c>
      <c r="T65" s="23">
        <v>4.5181663009022186</v>
      </c>
      <c r="U65" s="23">
        <v>8202</v>
      </c>
      <c r="V65" s="23">
        <v>5.1585516559564999</v>
      </c>
      <c r="W65" s="23">
        <v>8092</v>
      </c>
      <c r="X65" s="23">
        <v>4.3463319522300754</v>
      </c>
      <c r="Y65" s="23">
        <v>8206</v>
      </c>
      <c r="Z65" s="23">
        <v>5.1111247846418904</v>
      </c>
      <c r="AA65" s="23">
        <v>8126</v>
      </c>
    </row>
    <row r="66" spans="1:27" x14ac:dyDescent="0.25">
      <c r="A66" s="22" t="str">
        <f t="shared" si="1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61</v>
      </c>
      <c r="H66" s="23">
        <v>4.2820512820512819</v>
      </c>
      <c r="I66" s="23">
        <v>39</v>
      </c>
      <c r="J66" s="23">
        <v>5.1025641025641022</v>
      </c>
      <c r="K66" s="23">
        <v>39</v>
      </c>
      <c r="L66" s="23">
        <v>4.5384615384615383</v>
      </c>
      <c r="M66" s="23">
        <v>39</v>
      </c>
      <c r="N66" s="23">
        <v>4.8974358974358978</v>
      </c>
      <c r="O66" s="23">
        <v>39</v>
      </c>
      <c r="P66" s="23">
        <v>4.3589743589743586</v>
      </c>
      <c r="Q66" s="23">
        <v>39</v>
      </c>
      <c r="R66" s="23">
        <v>4.9230769230769234</v>
      </c>
      <c r="S66" s="23">
        <v>39</v>
      </c>
      <c r="T66" s="23">
        <v>4.4615384615384617</v>
      </c>
      <c r="U66" s="23">
        <v>39</v>
      </c>
      <c r="V66" s="23">
        <v>5</v>
      </c>
      <c r="W66" s="23">
        <v>38</v>
      </c>
      <c r="X66" s="23">
        <v>4.4102564102564106</v>
      </c>
      <c r="Y66" s="23">
        <v>39</v>
      </c>
      <c r="Z66" s="23">
        <v>4.8974358974358978</v>
      </c>
      <c r="AA66" s="23">
        <v>39</v>
      </c>
    </row>
    <row r="67" spans="1:27" x14ac:dyDescent="0.25">
      <c r="A67" s="22" t="str">
        <f t="shared" si="1"/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7647</v>
      </c>
      <c r="H67" s="23">
        <v>4.628979655225967</v>
      </c>
      <c r="I67" s="23">
        <v>6439</v>
      </c>
      <c r="J67" s="23">
        <v>5.1314709595959593</v>
      </c>
      <c r="K67" s="23">
        <v>6336</v>
      </c>
      <c r="L67" s="23">
        <v>4.3845795118918076</v>
      </c>
      <c r="M67" s="23">
        <v>6433</v>
      </c>
      <c r="N67" s="23">
        <v>4.8143759873617693</v>
      </c>
      <c r="O67" s="23">
        <v>6330</v>
      </c>
      <c r="P67" s="23">
        <v>4.4996099235450151</v>
      </c>
      <c r="Q67" s="23">
        <v>6409</v>
      </c>
      <c r="R67" s="23">
        <v>5.0360660946933589</v>
      </c>
      <c r="S67" s="23">
        <v>6294</v>
      </c>
      <c r="T67" s="23">
        <v>4.44394199282707</v>
      </c>
      <c r="U67" s="23">
        <v>6413</v>
      </c>
      <c r="V67" s="23">
        <v>5.0802469135802468</v>
      </c>
      <c r="W67" s="23">
        <v>6318</v>
      </c>
      <c r="X67" s="23">
        <v>4.3173587261941933</v>
      </c>
      <c r="Y67" s="23">
        <v>6406</v>
      </c>
      <c r="Z67" s="23">
        <v>5.0689927376065675</v>
      </c>
      <c r="AA67" s="23">
        <v>6334</v>
      </c>
    </row>
    <row r="68" spans="1:27" x14ac:dyDescent="0.25">
      <c r="A68" s="22" t="str">
        <f t="shared" si="1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647</v>
      </c>
      <c r="H68" s="23">
        <v>4.6744680851063833</v>
      </c>
      <c r="I68" s="23">
        <v>470</v>
      </c>
      <c r="J68" s="23">
        <v>5.2181425485961119</v>
      </c>
      <c r="K68" s="23">
        <v>463</v>
      </c>
      <c r="L68" s="23">
        <v>4.774468085106383</v>
      </c>
      <c r="M68" s="23">
        <v>470</v>
      </c>
      <c r="N68" s="23">
        <v>5.1845493562231759</v>
      </c>
      <c r="O68" s="23">
        <v>466</v>
      </c>
      <c r="P68" s="23">
        <v>4.6404255319148939</v>
      </c>
      <c r="Q68" s="23">
        <v>470</v>
      </c>
      <c r="R68" s="23">
        <v>5.1857451403887689</v>
      </c>
      <c r="S68" s="23">
        <v>463</v>
      </c>
      <c r="T68" s="23">
        <v>4.5479744136460551</v>
      </c>
      <c r="U68" s="23">
        <v>469</v>
      </c>
      <c r="V68" s="23">
        <v>5.1144708423326133</v>
      </c>
      <c r="W68" s="23">
        <v>463</v>
      </c>
      <c r="X68" s="23">
        <v>4.3255319148936167</v>
      </c>
      <c r="Y68" s="23">
        <v>470</v>
      </c>
      <c r="Z68" s="23">
        <v>5.150537634408602</v>
      </c>
      <c r="AA68" s="23">
        <v>465</v>
      </c>
    </row>
    <row r="69" spans="1:27" x14ac:dyDescent="0.25">
      <c r="A69" s="22" t="str">
        <f t="shared" si="1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1903</v>
      </c>
      <c r="H69" s="23">
        <v>4.4884510869565215</v>
      </c>
      <c r="I69" s="23">
        <v>1472</v>
      </c>
      <c r="J69" s="23">
        <v>5.0548230395558642</v>
      </c>
      <c r="K69" s="23">
        <v>1441</v>
      </c>
      <c r="L69" s="23">
        <v>4.1325628823929303</v>
      </c>
      <c r="M69" s="23">
        <v>1471</v>
      </c>
      <c r="N69" s="23">
        <v>4.6052449965493443</v>
      </c>
      <c r="O69" s="23">
        <v>1449</v>
      </c>
      <c r="P69" s="23">
        <v>4.3278688524590168</v>
      </c>
      <c r="Q69" s="23">
        <v>1464</v>
      </c>
      <c r="R69" s="23">
        <v>4.916666666666667</v>
      </c>
      <c r="S69" s="23">
        <v>1440</v>
      </c>
      <c r="T69" s="23">
        <v>4.350340136054422</v>
      </c>
      <c r="U69" s="23">
        <v>1470</v>
      </c>
      <c r="V69" s="23">
        <v>5</v>
      </c>
      <c r="W69" s="23">
        <v>1444</v>
      </c>
      <c r="X69" s="23">
        <v>4.2631220177232443</v>
      </c>
      <c r="Y69" s="23">
        <v>1467</v>
      </c>
      <c r="Z69" s="23">
        <v>5.0381150381150377</v>
      </c>
      <c r="AA69" s="23">
        <v>1443</v>
      </c>
    </row>
    <row r="70" spans="1:27" x14ac:dyDescent="0.25">
      <c r="A70" s="22" t="str">
        <f t="shared" si="1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423</v>
      </c>
      <c r="H70" s="23">
        <v>4.9183098591549292</v>
      </c>
      <c r="I70" s="23">
        <v>355</v>
      </c>
      <c r="J70" s="23">
        <v>5.3456090651558075</v>
      </c>
      <c r="K70" s="23">
        <v>353</v>
      </c>
      <c r="L70" s="23">
        <v>5.3079096045197742</v>
      </c>
      <c r="M70" s="23">
        <v>354</v>
      </c>
      <c r="N70" s="23">
        <v>5.7252124645892355</v>
      </c>
      <c r="O70" s="23">
        <v>353</v>
      </c>
      <c r="P70" s="23">
        <v>4.8526912181303112</v>
      </c>
      <c r="Q70" s="23">
        <v>353</v>
      </c>
      <c r="R70" s="23">
        <v>5.2607449856733526</v>
      </c>
      <c r="S70" s="23">
        <v>349</v>
      </c>
      <c r="T70" s="23">
        <v>4.7179487179487181</v>
      </c>
      <c r="U70" s="23">
        <v>351</v>
      </c>
      <c r="V70" s="23">
        <v>5.2250712250712255</v>
      </c>
      <c r="W70" s="23">
        <v>351</v>
      </c>
      <c r="X70" s="23">
        <v>4.464788732394366</v>
      </c>
      <c r="Y70" s="23">
        <v>355</v>
      </c>
      <c r="Z70" s="23">
        <v>5.2159090909090908</v>
      </c>
      <c r="AA70" s="23">
        <v>352</v>
      </c>
    </row>
    <row r="71" spans="1:27" x14ac:dyDescent="0.25">
      <c r="A71" s="22" t="str">
        <f t="shared" si="1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138</v>
      </c>
      <c r="H71" s="23">
        <v>4.8380952380952378</v>
      </c>
      <c r="I71" s="23">
        <v>105</v>
      </c>
      <c r="J71" s="23">
        <v>5.2788461538461542</v>
      </c>
      <c r="K71" s="23">
        <v>104</v>
      </c>
      <c r="L71" s="23">
        <v>4.6571428571428575</v>
      </c>
      <c r="M71" s="23">
        <v>105</v>
      </c>
      <c r="N71" s="23">
        <v>4.9708737864077666</v>
      </c>
      <c r="O71" s="23">
        <v>103</v>
      </c>
      <c r="P71" s="23">
        <v>4.7714285714285714</v>
      </c>
      <c r="Q71" s="23">
        <v>105</v>
      </c>
      <c r="R71" s="23">
        <v>5.1067961165048548</v>
      </c>
      <c r="S71" s="23">
        <v>103</v>
      </c>
      <c r="T71" s="23">
        <v>4.7115384615384617</v>
      </c>
      <c r="U71" s="23">
        <v>104</v>
      </c>
      <c r="V71" s="23">
        <v>5.1067961165048548</v>
      </c>
      <c r="W71" s="23">
        <v>103</v>
      </c>
      <c r="X71" s="23">
        <v>4.6057692307692308</v>
      </c>
      <c r="Y71" s="23">
        <v>104</v>
      </c>
      <c r="Z71" s="23">
        <v>5.1057692307692308</v>
      </c>
      <c r="AA71" s="23">
        <v>104</v>
      </c>
    </row>
    <row r="72" spans="1:27" x14ac:dyDescent="0.25">
      <c r="A72" s="22" t="str">
        <f t="shared" si="1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898</v>
      </c>
      <c r="H72" s="23">
        <v>4.7312252964426875</v>
      </c>
      <c r="I72" s="23">
        <v>759</v>
      </c>
      <c r="J72" s="23">
        <v>5.1773333333333333</v>
      </c>
      <c r="K72" s="23">
        <v>750</v>
      </c>
      <c r="L72" s="23">
        <v>4.4131578947368419</v>
      </c>
      <c r="M72" s="23">
        <v>760</v>
      </c>
      <c r="N72" s="23">
        <v>4.7789613848202395</v>
      </c>
      <c r="O72" s="23">
        <v>751</v>
      </c>
      <c r="P72" s="23">
        <v>4.5838837516512552</v>
      </c>
      <c r="Q72" s="23">
        <v>757</v>
      </c>
      <c r="R72" s="23">
        <v>5.1316489361702127</v>
      </c>
      <c r="S72" s="23">
        <v>752</v>
      </c>
      <c r="T72" s="23">
        <v>4.5046113306982871</v>
      </c>
      <c r="U72" s="23">
        <v>759</v>
      </c>
      <c r="V72" s="23">
        <v>5.1911764705882355</v>
      </c>
      <c r="W72" s="23">
        <v>748</v>
      </c>
      <c r="X72" s="23">
        <v>4.2919418758256276</v>
      </c>
      <c r="Y72" s="23">
        <v>757</v>
      </c>
      <c r="Z72" s="23">
        <v>5.1021220159151195</v>
      </c>
      <c r="AA72" s="23">
        <v>754</v>
      </c>
    </row>
    <row r="73" spans="1:27" x14ac:dyDescent="0.25">
      <c r="A73" s="22" t="str">
        <f t="shared" si="1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77</v>
      </c>
      <c r="H73" s="23">
        <v>4.7192982456140351</v>
      </c>
      <c r="I73" s="23">
        <v>57</v>
      </c>
      <c r="J73" s="23">
        <v>5.2105263157894735</v>
      </c>
      <c r="K73" s="23">
        <v>57</v>
      </c>
      <c r="L73" s="23">
        <v>4.8245614035087723</v>
      </c>
      <c r="M73" s="23">
        <v>57</v>
      </c>
      <c r="N73" s="23">
        <v>5.4210526315789478</v>
      </c>
      <c r="O73" s="23">
        <v>57</v>
      </c>
      <c r="P73" s="23">
        <v>4.7894736842105265</v>
      </c>
      <c r="Q73" s="23">
        <v>57</v>
      </c>
      <c r="R73" s="23">
        <v>5.1578947368421053</v>
      </c>
      <c r="S73" s="23">
        <v>57</v>
      </c>
      <c r="T73" s="23">
        <v>4.6140350877192979</v>
      </c>
      <c r="U73" s="23">
        <v>57</v>
      </c>
      <c r="V73" s="23">
        <v>5.1228070175438596</v>
      </c>
      <c r="W73" s="23">
        <v>57</v>
      </c>
      <c r="X73" s="23">
        <v>4.3508771929824563</v>
      </c>
      <c r="Y73" s="23">
        <v>57</v>
      </c>
      <c r="Z73" s="23">
        <v>5.1754385964912277</v>
      </c>
      <c r="AA73" s="23">
        <v>57</v>
      </c>
    </row>
    <row r="74" spans="1:27" x14ac:dyDescent="0.25">
      <c r="A74" s="22" t="str">
        <f t="shared" si="1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86</v>
      </c>
      <c r="H74" s="23">
        <v>4.5616438356164384</v>
      </c>
      <c r="I74" s="23">
        <v>73</v>
      </c>
      <c r="J74" s="23">
        <v>4.9142857142857146</v>
      </c>
      <c r="K74" s="23">
        <v>70</v>
      </c>
      <c r="L74" s="23">
        <v>4.5616438356164384</v>
      </c>
      <c r="M74" s="23">
        <v>73</v>
      </c>
      <c r="N74" s="23">
        <v>5.0428571428571427</v>
      </c>
      <c r="O74" s="23">
        <v>70</v>
      </c>
      <c r="P74" s="23">
        <v>4.493150684931507</v>
      </c>
      <c r="Q74" s="23">
        <v>73</v>
      </c>
      <c r="R74" s="23">
        <v>4.9714285714285715</v>
      </c>
      <c r="S74" s="23">
        <v>70</v>
      </c>
      <c r="T74" s="23">
        <v>4.5753424657534243</v>
      </c>
      <c r="U74" s="23">
        <v>73</v>
      </c>
      <c r="V74" s="23">
        <v>5.0434782608695654</v>
      </c>
      <c r="W74" s="23">
        <v>69</v>
      </c>
      <c r="X74" s="23">
        <v>4.291666666666667</v>
      </c>
      <c r="Y74" s="23">
        <v>72</v>
      </c>
      <c r="Z74" s="23">
        <v>4.8840579710144931</v>
      </c>
      <c r="AA74" s="23">
        <v>69</v>
      </c>
    </row>
    <row r="75" spans="1:27" x14ac:dyDescent="0.25">
      <c r="A75" s="22" t="str">
        <f t="shared" si="1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43</v>
      </c>
      <c r="H75" s="23">
        <v>5.0588235294117645</v>
      </c>
      <c r="I75" s="23">
        <v>34</v>
      </c>
      <c r="J75" s="23">
        <v>5.375</v>
      </c>
      <c r="K75" s="23">
        <v>32</v>
      </c>
      <c r="L75" s="23">
        <v>4.4848484848484844</v>
      </c>
      <c r="M75" s="23">
        <v>33</v>
      </c>
      <c r="N75" s="23">
        <v>4.666666666666667</v>
      </c>
      <c r="O75" s="23">
        <v>33</v>
      </c>
      <c r="P75" s="23">
        <v>5.0882352941176467</v>
      </c>
      <c r="Q75" s="23">
        <v>34</v>
      </c>
      <c r="R75" s="23">
        <v>5.3125</v>
      </c>
      <c r="S75" s="23">
        <v>32</v>
      </c>
      <c r="T75" s="23">
        <v>4.9411764705882355</v>
      </c>
      <c r="U75" s="23">
        <v>34</v>
      </c>
      <c r="V75" s="23">
        <v>5.09375</v>
      </c>
      <c r="W75" s="23">
        <v>32</v>
      </c>
      <c r="X75" s="23">
        <v>4.5882352941176467</v>
      </c>
      <c r="Y75" s="23">
        <v>34</v>
      </c>
      <c r="Z75" s="23">
        <v>5.28125</v>
      </c>
      <c r="AA75" s="23">
        <v>32</v>
      </c>
    </row>
    <row r="76" spans="1:27" x14ac:dyDescent="0.25">
      <c r="A76" s="22" t="str">
        <f t="shared" si="1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38</v>
      </c>
      <c r="H76" s="23">
        <v>4.6428571428571432</v>
      </c>
      <c r="I76" s="23">
        <v>28</v>
      </c>
      <c r="J76" s="23">
        <v>5.6785714285714288</v>
      </c>
      <c r="K76" s="23">
        <v>28</v>
      </c>
      <c r="L76" s="23">
        <v>4.7142857142857144</v>
      </c>
      <c r="M76" s="23">
        <v>28</v>
      </c>
      <c r="N76" s="23">
        <v>5.3571428571428568</v>
      </c>
      <c r="O76" s="23">
        <v>28</v>
      </c>
      <c r="P76" s="23">
        <v>4.6071428571428568</v>
      </c>
      <c r="Q76" s="23">
        <v>28</v>
      </c>
      <c r="R76" s="23">
        <v>5.6428571428571432</v>
      </c>
      <c r="S76" s="23">
        <v>28</v>
      </c>
      <c r="T76" s="23">
        <v>4.4285714285714288</v>
      </c>
      <c r="U76" s="23">
        <v>28</v>
      </c>
      <c r="V76" s="23">
        <v>5.5</v>
      </c>
      <c r="W76" s="23">
        <v>28</v>
      </c>
      <c r="X76" s="23">
        <v>4.2857142857142856</v>
      </c>
      <c r="Y76" s="23">
        <v>28</v>
      </c>
      <c r="Z76" s="23">
        <v>5.1785714285714288</v>
      </c>
      <c r="AA76" s="23">
        <v>28</v>
      </c>
    </row>
    <row r="77" spans="1:27" x14ac:dyDescent="0.25">
      <c r="A77" s="22" t="str">
        <f t="shared" si="1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13</v>
      </c>
      <c r="H77" s="23">
        <v>4.9090909090909092</v>
      </c>
      <c r="I77" s="23">
        <v>11</v>
      </c>
      <c r="J77" s="23">
        <v>5.1818181818181817</v>
      </c>
      <c r="K77" s="23">
        <v>11</v>
      </c>
      <c r="L77" s="23">
        <v>4.5999999999999996</v>
      </c>
      <c r="M77" s="23">
        <v>10</v>
      </c>
      <c r="N77" s="23">
        <v>4.9000000000000004</v>
      </c>
      <c r="O77" s="23">
        <v>10</v>
      </c>
      <c r="P77" s="23">
        <v>5</v>
      </c>
      <c r="Q77" s="23">
        <v>11</v>
      </c>
      <c r="R77" s="23">
        <v>5.1818181818181817</v>
      </c>
      <c r="S77" s="23">
        <v>11</v>
      </c>
      <c r="T77" s="23">
        <v>4.2727272727272725</v>
      </c>
      <c r="U77" s="23">
        <v>11</v>
      </c>
      <c r="V77" s="23">
        <v>4.8181818181818183</v>
      </c>
      <c r="W77" s="23">
        <v>11</v>
      </c>
      <c r="X77" s="23">
        <v>4.1818181818181817</v>
      </c>
      <c r="Y77" s="23">
        <v>11</v>
      </c>
      <c r="Z77" s="23">
        <v>5.0909090909090908</v>
      </c>
      <c r="AA77" s="23">
        <v>11</v>
      </c>
    </row>
    <row r="78" spans="1:27" x14ac:dyDescent="0.25">
      <c r="A78" s="22" t="str">
        <f t="shared" si="1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4.7653061224489797</v>
      </c>
      <c r="I78" s="23">
        <v>98</v>
      </c>
      <c r="J78" s="23">
        <v>5.4536082474226806</v>
      </c>
      <c r="K78" s="23">
        <v>97</v>
      </c>
      <c r="L78" s="23">
        <v>4.4795918367346941</v>
      </c>
      <c r="M78" s="23">
        <v>98</v>
      </c>
      <c r="N78" s="23">
        <v>4.9690721649484537</v>
      </c>
      <c r="O78" s="23">
        <v>97</v>
      </c>
      <c r="P78" s="23">
        <v>4.5408163265306118</v>
      </c>
      <c r="Q78" s="23">
        <v>98</v>
      </c>
      <c r="R78" s="23">
        <v>5.3092783505154637</v>
      </c>
      <c r="S78" s="23">
        <v>97</v>
      </c>
      <c r="T78" s="23">
        <v>4.770833333333333</v>
      </c>
      <c r="U78" s="23">
        <v>96</v>
      </c>
      <c r="V78" s="23">
        <v>5.489583333333333</v>
      </c>
      <c r="W78" s="23">
        <v>96</v>
      </c>
      <c r="X78" s="23">
        <v>4.416666666666667</v>
      </c>
      <c r="Y78" s="23">
        <v>96</v>
      </c>
      <c r="Z78" s="23">
        <v>5.2783505154639174</v>
      </c>
      <c r="AA78" s="23">
        <v>97</v>
      </c>
    </row>
    <row r="79" spans="1:27" x14ac:dyDescent="0.25">
      <c r="A79" s="22" t="str">
        <f t="shared" si="1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647</v>
      </c>
      <c r="H79" s="23">
        <v>4.6744680851063833</v>
      </c>
      <c r="I79" s="23">
        <v>470</v>
      </c>
      <c r="J79" s="23">
        <v>5.2181425485961119</v>
      </c>
      <c r="K79" s="23">
        <v>463</v>
      </c>
      <c r="L79" s="23">
        <v>4.774468085106383</v>
      </c>
      <c r="M79" s="23">
        <v>470</v>
      </c>
      <c r="N79" s="23">
        <v>5.1845493562231759</v>
      </c>
      <c r="O79" s="23">
        <v>466</v>
      </c>
      <c r="P79" s="23">
        <v>4.6404255319148939</v>
      </c>
      <c r="Q79" s="23">
        <v>470</v>
      </c>
      <c r="R79" s="23">
        <v>5.1857451403887689</v>
      </c>
      <c r="S79" s="23">
        <v>463</v>
      </c>
      <c r="T79" s="23">
        <v>4.5479744136460551</v>
      </c>
      <c r="U79" s="23">
        <v>469</v>
      </c>
      <c r="V79" s="23">
        <v>5.1144708423326133</v>
      </c>
      <c r="W79" s="23">
        <v>463</v>
      </c>
      <c r="X79" s="23">
        <v>4.3255319148936167</v>
      </c>
      <c r="Y79" s="23">
        <v>470</v>
      </c>
      <c r="Z79" s="23">
        <v>5.150537634408602</v>
      </c>
      <c r="AA79" s="23">
        <v>465</v>
      </c>
    </row>
    <row r="80" spans="1:27" x14ac:dyDescent="0.25">
      <c r="A80" s="22" t="str">
        <f t="shared" si="1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312</v>
      </c>
      <c r="H80" s="23">
        <v>4.7302904564315353</v>
      </c>
      <c r="I80" s="23">
        <v>241</v>
      </c>
      <c r="J80" s="23">
        <v>4.9957446808510637</v>
      </c>
      <c r="K80" s="23">
        <v>235</v>
      </c>
      <c r="L80" s="23">
        <v>4.2821576763485476</v>
      </c>
      <c r="M80" s="23">
        <v>241</v>
      </c>
      <c r="N80" s="23">
        <v>4.4852320675105481</v>
      </c>
      <c r="O80" s="23">
        <v>237</v>
      </c>
      <c r="P80" s="23">
        <v>4.4625000000000004</v>
      </c>
      <c r="Q80" s="23">
        <v>240</v>
      </c>
      <c r="R80" s="23">
        <v>4.7532467532467528</v>
      </c>
      <c r="S80" s="23">
        <v>231</v>
      </c>
      <c r="T80" s="23">
        <v>4.381742738589212</v>
      </c>
      <c r="U80" s="23">
        <v>241</v>
      </c>
      <c r="V80" s="23">
        <v>4.8497854077253217</v>
      </c>
      <c r="W80" s="23">
        <v>233</v>
      </c>
      <c r="X80" s="23">
        <v>4.3041666666666663</v>
      </c>
      <c r="Y80" s="23">
        <v>240</v>
      </c>
      <c r="Z80" s="23">
        <v>4.928270042194093</v>
      </c>
      <c r="AA80" s="23">
        <v>237</v>
      </c>
    </row>
    <row r="81" spans="1:27" x14ac:dyDescent="0.25">
      <c r="A81" s="22" t="str">
        <f t="shared" si="1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4</v>
      </c>
      <c r="I81" s="23">
        <v>2</v>
      </c>
      <c r="J81" s="23">
        <v>5.5</v>
      </c>
      <c r="K81" s="23">
        <v>2</v>
      </c>
      <c r="L81" s="23">
        <v>3.5</v>
      </c>
      <c r="M81" s="23">
        <v>2</v>
      </c>
      <c r="N81" s="23">
        <v>4.5</v>
      </c>
      <c r="O81" s="23">
        <v>2</v>
      </c>
      <c r="P81" s="23">
        <v>4.5</v>
      </c>
      <c r="Q81" s="23">
        <v>2</v>
      </c>
      <c r="R81" s="23">
        <v>5</v>
      </c>
      <c r="S81" s="23">
        <v>2</v>
      </c>
      <c r="T81" s="23">
        <v>4.5</v>
      </c>
      <c r="U81" s="23">
        <v>2</v>
      </c>
      <c r="V81" s="23">
        <v>4.5</v>
      </c>
      <c r="W81" s="23">
        <v>2</v>
      </c>
      <c r="X81" s="23">
        <v>4.5</v>
      </c>
      <c r="Y81" s="23">
        <v>2</v>
      </c>
      <c r="Z81" s="23">
        <v>5</v>
      </c>
      <c r="AA81" s="23">
        <v>2</v>
      </c>
    </row>
    <row r="82" spans="1:27" x14ac:dyDescent="0.25">
      <c r="A82" s="22" t="str">
        <f t="shared" si="1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59</v>
      </c>
      <c r="H82" s="23">
        <v>4.2972972972972974</v>
      </c>
      <c r="I82" s="23">
        <v>37</v>
      </c>
      <c r="J82" s="23">
        <v>5.0810810810810807</v>
      </c>
      <c r="K82" s="23">
        <v>37</v>
      </c>
      <c r="L82" s="23">
        <v>4.5945945945945947</v>
      </c>
      <c r="M82" s="23">
        <v>37</v>
      </c>
      <c r="N82" s="23">
        <v>4.9189189189189193</v>
      </c>
      <c r="O82" s="23">
        <v>37</v>
      </c>
      <c r="P82" s="23">
        <v>4.3513513513513518</v>
      </c>
      <c r="Q82" s="23">
        <v>37</v>
      </c>
      <c r="R82" s="23">
        <v>4.9189189189189193</v>
      </c>
      <c r="S82" s="23">
        <v>37</v>
      </c>
      <c r="T82" s="23">
        <v>4.4594594594594597</v>
      </c>
      <c r="U82" s="23">
        <v>37</v>
      </c>
      <c r="V82" s="23">
        <v>5.0277777777777777</v>
      </c>
      <c r="W82" s="23">
        <v>36</v>
      </c>
      <c r="X82" s="23">
        <v>4.4054054054054053</v>
      </c>
      <c r="Y82" s="23">
        <v>37</v>
      </c>
      <c r="Z82" s="23">
        <v>4.8918918918918921</v>
      </c>
      <c r="AA82" s="23">
        <v>37</v>
      </c>
    </row>
    <row r="83" spans="1:27" x14ac:dyDescent="0.25">
      <c r="A83" s="22" t="str">
        <f t="shared" si="1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272</v>
      </c>
      <c r="H83" s="23">
        <v>4.9449152542372881</v>
      </c>
      <c r="I83" s="23">
        <v>236</v>
      </c>
      <c r="J83" s="23">
        <v>5.2121212121212119</v>
      </c>
      <c r="K83" s="23">
        <v>231</v>
      </c>
      <c r="L83" s="23">
        <v>4.7330508474576272</v>
      </c>
      <c r="M83" s="23">
        <v>236</v>
      </c>
      <c r="N83" s="23">
        <v>5.017391304347826</v>
      </c>
      <c r="O83" s="23">
        <v>230</v>
      </c>
      <c r="P83" s="23">
        <v>4.9322033898305087</v>
      </c>
      <c r="Q83" s="23">
        <v>236</v>
      </c>
      <c r="R83" s="23">
        <v>5.225108225108225</v>
      </c>
      <c r="S83" s="23">
        <v>231</v>
      </c>
      <c r="T83" s="23">
        <v>4.6680851063829785</v>
      </c>
      <c r="U83" s="23">
        <v>235</v>
      </c>
      <c r="V83" s="23">
        <v>5.1173913043478265</v>
      </c>
      <c r="W83" s="23">
        <v>230</v>
      </c>
      <c r="X83" s="23">
        <v>4.4786324786324787</v>
      </c>
      <c r="Y83" s="23">
        <v>234</v>
      </c>
      <c r="Z83" s="23">
        <v>5.052173913043478</v>
      </c>
      <c r="AA83" s="23">
        <v>230</v>
      </c>
    </row>
    <row r="84" spans="1:27" x14ac:dyDescent="0.25">
      <c r="A84" s="22" t="str">
        <f t="shared" si="1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128</v>
      </c>
      <c r="H84" s="23">
        <v>5.1214953271028039</v>
      </c>
      <c r="I84" s="23">
        <v>107</v>
      </c>
      <c r="J84" s="23">
        <v>5.5094339622641506</v>
      </c>
      <c r="K84" s="23">
        <v>106</v>
      </c>
      <c r="L84" s="23">
        <v>5.018691588785047</v>
      </c>
      <c r="M84" s="23">
        <v>107</v>
      </c>
      <c r="N84" s="23">
        <v>5.3551401869158877</v>
      </c>
      <c r="O84" s="23">
        <v>107</v>
      </c>
      <c r="P84" s="23">
        <v>5.0094339622641506</v>
      </c>
      <c r="Q84" s="23">
        <v>106</v>
      </c>
      <c r="R84" s="23">
        <v>5.4761904761904763</v>
      </c>
      <c r="S84" s="23">
        <v>105</v>
      </c>
      <c r="T84" s="23">
        <v>4.8190476190476188</v>
      </c>
      <c r="U84" s="23">
        <v>105</v>
      </c>
      <c r="V84" s="23">
        <v>5.3238095238095235</v>
      </c>
      <c r="W84" s="23">
        <v>105</v>
      </c>
      <c r="X84" s="23">
        <v>4.5142857142857142</v>
      </c>
      <c r="Y84" s="23">
        <v>105</v>
      </c>
      <c r="Z84" s="23">
        <v>5.2380952380952381</v>
      </c>
      <c r="AA84" s="23">
        <v>105</v>
      </c>
    </row>
    <row r="85" spans="1:27" x14ac:dyDescent="0.25">
      <c r="A85" s="22" t="str">
        <f t="shared" si="1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150</v>
      </c>
      <c r="H85" s="23">
        <v>4.7132352941176467</v>
      </c>
      <c r="I85" s="23">
        <v>136</v>
      </c>
      <c r="J85" s="23">
        <v>5.125</v>
      </c>
      <c r="K85" s="23">
        <v>136</v>
      </c>
      <c r="L85" s="23">
        <v>4.4632352941176467</v>
      </c>
      <c r="M85" s="23">
        <v>136</v>
      </c>
      <c r="N85" s="23">
        <v>4.788321167883212</v>
      </c>
      <c r="O85" s="23">
        <v>137</v>
      </c>
      <c r="P85" s="23">
        <v>4.674074074074074</v>
      </c>
      <c r="Q85" s="23">
        <v>135</v>
      </c>
      <c r="R85" s="23">
        <v>5.1259259259259258</v>
      </c>
      <c r="S85" s="23">
        <v>135</v>
      </c>
      <c r="T85" s="23">
        <v>4.3602941176470589</v>
      </c>
      <c r="U85" s="23">
        <v>136</v>
      </c>
      <c r="V85" s="23">
        <v>4.9411764705882355</v>
      </c>
      <c r="W85" s="23">
        <v>136</v>
      </c>
      <c r="X85" s="23">
        <v>4.1985294117647056</v>
      </c>
      <c r="Y85" s="23">
        <v>136</v>
      </c>
      <c r="Z85" s="23">
        <v>4.8613138686131387</v>
      </c>
      <c r="AA85" s="23">
        <v>137</v>
      </c>
    </row>
    <row r="86" spans="1:27" x14ac:dyDescent="0.25">
      <c r="A86" s="22" t="str">
        <f t="shared" si="1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11</v>
      </c>
      <c r="H86" s="23">
        <v>4.9000000000000004</v>
      </c>
      <c r="I86" s="23">
        <v>10</v>
      </c>
      <c r="J86" s="23">
        <v>5.3</v>
      </c>
      <c r="K86" s="23">
        <v>10</v>
      </c>
      <c r="L86" s="23">
        <v>4.5999999999999996</v>
      </c>
      <c r="M86" s="23">
        <v>10</v>
      </c>
      <c r="N86" s="23">
        <v>5.0999999999999996</v>
      </c>
      <c r="O86" s="23">
        <v>10</v>
      </c>
      <c r="P86" s="23">
        <v>4.9000000000000004</v>
      </c>
      <c r="Q86" s="23">
        <v>10</v>
      </c>
      <c r="R86" s="23">
        <v>5.6</v>
      </c>
      <c r="S86" s="23">
        <v>10</v>
      </c>
      <c r="T86" s="23">
        <v>4.5999999999999996</v>
      </c>
      <c r="U86" s="23">
        <v>10</v>
      </c>
      <c r="V86" s="23">
        <v>5.6</v>
      </c>
      <c r="W86" s="23">
        <v>10</v>
      </c>
      <c r="X86" s="23">
        <v>4.5999999999999996</v>
      </c>
      <c r="Y86" s="23">
        <v>10</v>
      </c>
      <c r="Z86" s="23">
        <v>5.5</v>
      </c>
      <c r="AA86" s="23">
        <v>10</v>
      </c>
    </row>
    <row r="87" spans="1:27" x14ac:dyDescent="0.25">
      <c r="A87" s="22" t="str">
        <f t="shared" si="1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339</v>
      </c>
      <c r="H87" s="23">
        <v>4.8483754512635375</v>
      </c>
      <c r="I87" s="23">
        <v>277</v>
      </c>
      <c r="J87" s="23">
        <v>5.4014869888475836</v>
      </c>
      <c r="K87" s="23">
        <v>269</v>
      </c>
      <c r="L87" s="23">
        <v>4.5992779783393498</v>
      </c>
      <c r="M87" s="23">
        <v>277</v>
      </c>
      <c r="N87" s="23">
        <v>5.1037037037037036</v>
      </c>
      <c r="O87" s="23">
        <v>270</v>
      </c>
      <c r="P87" s="23">
        <v>4.7408759124087592</v>
      </c>
      <c r="Q87" s="23">
        <v>274</v>
      </c>
      <c r="R87" s="23">
        <v>5.3295880149812733</v>
      </c>
      <c r="S87" s="23">
        <v>267</v>
      </c>
      <c r="T87" s="23">
        <v>4.5471014492753623</v>
      </c>
      <c r="U87" s="23">
        <v>276</v>
      </c>
      <c r="V87" s="23">
        <v>5.2819548872180455</v>
      </c>
      <c r="W87" s="23">
        <v>266</v>
      </c>
      <c r="X87" s="23">
        <v>4.4981818181818181</v>
      </c>
      <c r="Y87" s="23">
        <v>275</v>
      </c>
      <c r="Z87" s="23">
        <v>5.3022388059701493</v>
      </c>
      <c r="AA87" s="23">
        <v>268</v>
      </c>
    </row>
    <row r="88" spans="1:27" x14ac:dyDescent="0.25">
      <c r="A88" s="22" t="str">
        <f t="shared" si="1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1581</v>
      </c>
      <c r="H88" s="23">
        <v>4.8387339864355692</v>
      </c>
      <c r="I88" s="23">
        <v>1327</v>
      </c>
      <c r="J88" s="23">
        <v>5.295698924731183</v>
      </c>
      <c r="K88" s="23">
        <v>1302</v>
      </c>
      <c r="L88" s="23">
        <v>4.8344671201814062</v>
      </c>
      <c r="M88" s="23">
        <v>1323</v>
      </c>
      <c r="N88" s="23">
        <v>5.2760736196319016</v>
      </c>
      <c r="O88" s="23">
        <v>1304</v>
      </c>
      <c r="P88" s="23">
        <v>4.7667173252279635</v>
      </c>
      <c r="Q88" s="23">
        <v>1316</v>
      </c>
      <c r="R88" s="23">
        <v>5.2235929067077871</v>
      </c>
      <c r="S88" s="23">
        <v>1297</v>
      </c>
      <c r="T88" s="23">
        <v>4.6916666666666664</v>
      </c>
      <c r="U88" s="23">
        <v>1320</v>
      </c>
      <c r="V88" s="23">
        <v>5.2297609868928294</v>
      </c>
      <c r="W88" s="23">
        <v>1297</v>
      </c>
      <c r="X88" s="23">
        <v>4.4493192133131618</v>
      </c>
      <c r="Y88" s="23">
        <v>1322</v>
      </c>
      <c r="Z88" s="23">
        <v>5.1808429118773942</v>
      </c>
      <c r="AA88" s="23">
        <v>1305</v>
      </c>
    </row>
    <row r="89" spans="1:27" x14ac:dyDescent="0.25">
      <c r="A89" s="22" t="str">
        <f t="shared" si="1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138</v>
      </c>
      <c r="H89" s="23">
        <v>4.8380952380952378</v>
      </c>
      <c r="I89" s="23">
        <v>105</v>
      </c>
      <c r="J89" s="23">
        <v>5.2788461538461542</v>
      </c>
      <c r="K89" s="23">
        <v>104</v>
      </c>
      <c r="L89" s="23">
        <v>4.6571428571428575</v>
      </c>
      <c r="M89" s="23">
        <v>105</v>
      </c>
      <c r="N89" s="23">
        <v>4.9708737864077666</v>
      </c>
      <c r="O89" s="23">
        <v>103</v>
      </c>
      <c r="P89" s="23">
        <v>4.7714285714285714</v>
      </c>
      <c r="Q89" s="23">
        <v>105</v>
      </c>
      <c r="R89" s="23">
        <v>5.1067961165048548</v>
      </c>
      <c r="S89" s="23">
        <v>103</v>
      </c>
      <c r="T89" s="23">
        <v>4.7115384615384617</v>
      </c>
      <c r="U89" s="23">
        <v>104</v>
      </c>
      <c r="V89" s="23">
        <v>5.1067961165048548</v>
      </c>
      <c r="W89" s="23">
        <v>103</v>
      </c>
      <c r="X89" s="23">
        <v>4.6057692307692308</v>
      </c>
      <c r="Y89" s="23">
        <v>104</v>
      </c>
      <c r="Z89" s="23">
        <v>5.1057692307692308</v>
      </c>
      <c r="AA89" s="23">
        <v>104</v>
      </c>
    </row>
    <row r="90" spans="1:27" x14ac:dyDescent="0.25">
      <c r="A90" s="22" t="str">
        <f t="shared" si="1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6745</v>
      </c>
      <c r="H90" s="23">
        <v>4.629431676465348</v>
      </c>
      <c r="I90" s="23">
        <v>5613</v>
      </c>
      <c r="J90" s="23">
        <v>5.0486300127018691</v>
      </c>
      <c r="K90" s="23">
        <v>5511</v>
      </c>
      <c r="L90" s="23">
        <v>4.3040841804886751</v>
      </c>
      <c r="M90" s="23">
        <v>5607</v>
      </c>
      <c r="N90" s="23">
        <v>4.6798691860465116</v>
      </c>
      <c r="O90" s="23">
        <v>5504</v>
      </c>
      <c r="P90" s="23">
        <v>4.4723167891058946</v>
      </c>
      <c r="Q90" s="23">
        <v>5581</v>
      </c>
      <c r="R90" s="23">
        <v>4.9067177802117561</v>
      </c>
      <c r="S90" s="23">
        <v>5478</v>
      </c>
      <c r="T90" s="23">
        <v>4.4613872005720419</v>
      </c>
      <c r="U90" s="23">
        <v>5594</v>
      </c>
      <c r="V90" s="23">
        <v>4.9919898052066269</v>
      </c>
      <c r="W90" s="23">
        <v>5493</v>
      </c>
      <c r="X90" s="23">
        <v>4.3535208743952696</v>
      </c>
      <c r="Y90" s="23">
        <v>5581</v>
      </c>
      <c r="Z90" s="23">
        <v>4.9685568884042164</v>
      </c>
      <c r="AA90" s="23">
        <v>5502</v>
      </c>
    </row>
    <row r="91" spans="1:27" x14ac:dyDescent="0.25">
      <c r="A91" s="22" t="str">
        <f t="shared" si="1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305</v>
      </c>
      <c r="H91" s="23">
        <v>4.508064516129032</v>
      </c>
      <c r="I91" s="23">
        <v>248</v>
      </c>
      <c r="J91" s="23">
        <v>5.0122950819672134</v>
      </c>
      <c r="K91" s="23">
        <v>244</v>
      </c>
      <c r="L91" s="23">
        <v>4.153225806451613</v>
      </c>
      <c r="M91" s="23">
        <v>248</v>
      </c>
      <c r="N91" s="23">
        <v>4.5942622950819674</v>
      </c>
      <c r="O91" s="23">
        <v>244</v>
      </c>
      <c r="P91" s="23">
        <v>4.2510121457489882</v>
      </c>
      <c r="Q91" s="23">
        <v>247</v>
      </c>
      <c r="R91" s="23">
        <v>4.778688524590164</v>
      </c>
      <c r="S91" s="23">
        <v>244</v>
      </c>
      <c r="T91" s="23">
        <v>4.3036437246963564</v>
      </c>
      <c r="U91" s="23">
        <v>247</v>
      </c>
      <c r="V91" s="23">
        <v>4.9008264462809921</v>
      </c>
      <c r="W91" s="23">
        <v>242</v>
      </c>
      <c r="X91" s="23">
        <v>4.241935483870968</v>
      </c>
      <c r="Y91" s="23">
        <v>248</v>
      </c>
      <c r="Z91" s="23">
        <v>4.9303278688524594</v>
      </c>
      <c r="AA91" s="23">
        <v>244</v>
      </c>
    </row>
    <row r="92" spans="1:27" x14ac:dyDescent="0.25">
      <c r="A92" s="22" t="str">
        <f t="shared" si="1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805</v>
      </c>
      <c r="H92" s="23">
        <v>4.5398230088495577</v>
      </c>
      <c r="I92" s="23">
        <v>678</v>
      </c>
      <c r="J92" s="23">
        <v>4.9701492537313436</v>
      </c>
      <c r="K92" s="23">
        <v>670</v>
      </c>
      <c r="L92" s="23">
        <v>4.1713441654357464</v>
      </c>
      <c r="M92" s="23">
        <v>677</v>
      </c>
      <c r="N92" s="23">
        <v>4.5578947368421057</v>
      </c>
      <c r="O92" s="23">
        <v>665</v>
      </c>
      <c r="P92" s="23">
        <v>4.300740740740741</v>
      </c>
      <c r="Q92" s="23">
        <v>675</v>
      </c>
      <c r="R92" s="23">
        <v>4.7106446776611692</v>
      </c>
      <c r="S92" s="23">
        <v>667</v>
      </c>
      <c r="T92" s="23">
        <v>4.3121301775147929</v>
      </c>
      <c r="U92" s="23">
        <v>676</v>
      </c>
      <c r="V92" s="23">
        <v>4.8428143712574849</v>
      </c>
      <c r="W92" s="23">
        <v>668</v>
      </c>
      <c r="X92" s="23">
        <v>4.3219584569732934</v>
      </c>
      <c r="Y92" s="23">
        <v>674</v>
      </c>
      <c r="Z92" s="23">
        <v>4.9039039039039043</v>
      </c>
      <c r="AA92" s="23">
        <v>666</v>
      </c>
    </row>
    <row r="93" spans="1:27" x14ac:dyDescent="0.25">
      <c r="A93" s="22" t="str">
        <f t="shared" ref="A93:A156" si="2">E93&amp;C93&amp;D93</f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4.6785714285714288</v>
      </c>
      <c r="I93" s="23">
        <v>84</v>
      </c>
      <c r="J93" s="23">
        <v>5.083333333333333</v>
      </c>
      <c r="K93" s="23">
        <v>84</v>
      </c>
      <c r="L93" s="23">
        <v>4.3571428571428568</v>
      </c>
      <c r="M93" s="23">
        <v>84</v>
      </c>
      <c r="N93" s="23">
        <v>4.8571428571428568</v>
      </c>
      <c r="O93" s="23">
        <v>84</v>
      </c>
      <c r="P93" s="23">
        <v>4.5714285714285712</v>
      </c>
      <c r="Q93" s="23">
        <v>84</v>
      </c>
      <c r="R93" s="23">
        <v>5.0952380952380949</v>
      </c>
      <c r="S93" s="23">
        <v>84</v>
      </c>
      <c r="T93" s="23">
        <v>4.2142857142857144</v>
      </c>
      <c r="U93" s="23">
        <v>84</v>
      </c>
      <c r="V93" s="23">
        <v>5.0481927710843371</v>
      </c>
      <c r="W93" s="23">
        <v>83</v>
      </c>
      <c r="X93" s="23">
        <v>4.3373493975903612</v>
      </c>
      <c r="Y93" s="23">
        <v>83</v>
      </c>
      <c r="Z93" s="23">
        <v>5.0595238095238093</v>
      </c>
      <c r="AA93" s="23">
        <v>84</v>
      </c>
    </row>
    <row r="94" spans="1:27" x14ac:dyDescent="0.25">
      <c r="A94" s="22" t="str">
        <f t="shared" si="2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1034</v>
      </c>
      <c r="H94" s="23">
        <v>4.7624434389140271</v>
      </c>
      <c r="I94" s="23">
        <v>884</v>
      </c>
      <c r="J94" s="23">
        <v>5.2462600690448795</v>
      </c>
      <c r="K94" s="23">
        <v>869</v>
      </c>
      <c r="L94" s="23">
        <v>4.4405436013590034</v>
      </c>
      <c r="M94" s="23">
        <v>883</v>
      </c>
      <c r="N94" s="23">
        <v>4.9098265895953759</v>
      </c>
      <c r="O94" s="23">
        <v>865</v>
      </c>
      <c r="P94" s="23">
        <v>4.6878547105561861</v>
      </c>
      <c r="Q94" s="23">
        <v>881</v>
      </c>
      <c r="R94" s="23">
        <v>5.3878020713463748</v>
      </c>
      <c r="S94" s="23">
        <v>869</v>
      </c>
      <c r="T94" s="23">
        <v>4.5316742081447963</v>
      </c>
      <c r="U94" s="23">
        <v>884</v>
      </c>
      <c r="V94" s="23">
        <v>5.261271676300578</v>
      </c>
      <c r="W94" s="23">
        <v>865</v>
      </c>
      <c r="X94" s="23">
        <v>4.308390022675737</v>
      </c>
      <c r="Y94" s="23">
        <v>882</v>
      </c>
      <c r="Z94" s="23">
        <v>5.1589861751152073</v>
      </c>
      <c r="AA94" s="23">
        <v>868</v>
      </c>
    </row>
    <row r="95" spans="1:27" x14ac:dyDescent="0.25">
      <c r="A95" s="22" t="str">
        <f t="shared" si="2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159</v>
      </c>
      <c r="H95" s="23">
        <v>4.875</v>
      </c>
      <c r="I95" s="23">
        <v>136</v>
      </c>
      <c r="J95" s="23">
        <v>5.2611940298507465</v>
      </c>
      <c r="K95" s="23">
        <v>134</v>
      </c>
      <c r="L95" s="23">
        <v>4.7867647058823533</v>
      </c>
      <c r="M95" s="23">
        <v>136</v>
      </c>
      <c r="N95" s="23">
        <v>5.1127819548872182</v>
      </c>
      <c r="O95" s="23">
        <v>133</v>
      </c>
      <c r="P95" s="23">
        <v>4.7941176470588234</v>
      </c>
      <c r="Q95" s="23">
        <v>136</v>
      </c>
      <c r="R95" s="23">
        <v>5.1879699248120303</v>
      </c>
      <c r="S95" s="23">
        <v>133</v>
      </c>
      <c r="T95" s="23">
        <v>4.7111111111111112</v>
      </c>
      <c r="U95" s="23">
        <v>135</v>
      </c>
      <c r="V95" s="23">
        <v>5.1503759398496243</v>
      </c>
      <c r="W95" s="23">
        <v>133</v>
      </c>
      <c r="X95" s="23">
        <v>4.5407407407407403</v>
      </c>
      <c r="Y95" s="23">
        <v>135</v>
      </c>
      <c r="Z95" s="23">
        <v>5.0751879699248121</v>
      </c>
      <c r="AA95" s="23">
        <v>133</v>
      </c>
    </row>
    <row r="96" spans="1:27" x14ac:dyDescent="0.25">
      <c r="A96" s="22" t="str">
        <f t="shared" si="2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7647</v>
      </c>
      <c r="H96" s="23">
        <v>4.628979655225967</v>
      </c>
      <c r="I96" s="23">
        <v>6439</v>
      </c>
      <c r="J96" s="23">
        <v>5.1314709595959593</v>
      </c>
      <c r="K96" s="23">
        <v>6336</v>
      </c>
      <c r="L96" s="23">
        <v>4.3845795118918076</v>
      </c>
      <c r="M96" s="23">
        <v>6433</v>
      </c>
      <c r="N96" s="23">
        <v>4.8143759873617693</v>
      </c>
      <c r="O96" s="23">
        <v>6330</v>
      </c>
      <c r="P96" s="23">
        <v>4.4996099235450151</v>
      </c>
      <c r="Q96" s="23">
        <v>6409</v>
      </c>
      <c r="R96" s="23">
        <v>5.0360660946933589</v>
      </c>
      <c r="S96" s="23">
        <v>6294</v>
      </c>
      <c r="T96" s="23">
        <v>4.44394199282707</v>
      </c>
      <c r="U96" s="23">
        <v>6413</v>
      </c>
      <c r="V96" s="23">
        <v>5.0802469135802468</v>
      </c>
      <c r="W96" s="23">
        <v>6318</v>
      </c>
      <c r="X96" s="23">
        <v>4.3173587261941933</v>
      </c>
      <c r="Y96" s="23">
        <v>6406</v>
      </c>
      <c r="Z96" s="23">
        <v>5.0689927376065675</v>
      </c>
      <c r="AA96" s="23">
        <v>6334</v>
      </c>
    </row>
    <row r="97" spans="1:27" x14ac:dyDescent="0.25">
      <c r="A97" s="22" t="str">
        <f t="shared" si="2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328</v>
      </c>
      <c r="H97" s="23">
        <v>4.7388059701492535</v>
      </c>
      <c r="I97" s="23">
        <v>268</v>
      </c>
      <c r="J97" s="23">
        <v>5.1439393939393936</v>
      </c>
      <c r="K97" s="23">
        <v>264</v>
      </c>
      <c r="L97" s="23">
        <v>4.4738805970149258</v>
      </c>
      <c r="M97" s="23">
        <v>268</v>
      </c>
      <c r="N97" s="23">
        <v>4.9274809160305342</v>
      </c>
      <c r="O97" s="23">
        <v>262</v>
      </c>
      <c r="P97" s="23">
        <v>4.5393258426966296</v>
      </c>
      <c r="Q97" s="23">
        <v>267</v>
      </c>
      <c r="R97" s="23">
        <v>5.0306513409961688</v>
      </c>
      <c r="S97" s="23">
        <v>261</v>
      </c>
      <c r="T97" s="23">
        <v>4.4531835205992509</v>
      </c>
      <c r="U97" s="23">
        <v>267</v>
      </c>
      <c r="V97" s="23">
        <v>5.0268199233716473</v>
      </c>
      <c r="W97" s="23">
        <v>261</v>
      </c>
      <c r="X97" s="23">
        <v>4.3295880149812733</v>
      </c>
      <c r="Y97" s="23">
        <v>267</v>
      </c>
      <c r="Z97" s="23">
        <v>5.0608365019011403</v>
      </c>
      <c r="AA97" s="23">
        <v>263</v>
      </c>
    </row>
    <row r="98" spans="1:27" x14ac:dyDescent="0.25">
      <c r="A98" s="22" t="str">
        <f t="shared" si="2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4.7594936708860756</v>
      </c>
      <c r="I98" s="23">
        <v>79</v>
      </c>
      <c r="J98" s="23">
        <v>5.333333333333333</v>
      </c>
      <c r="K98" s="23">
        <v>81</v>
      </c>
      <c r="L98" s="23">
        <v>4.5316455696202533</v>
      </c>
      <c r="M98" s="23">
        <v>79</v>
      </c>
      <c r="N98" s="23">
        <v>4.924050632911392</v>
      </c>
      <c r="O98" s="23">
        <v>79</v>
      </c>
      <c r="P98" s="23">
        <v>4.662337662337662</v>
      </c>
      <c r="Q98" s="23">
        <v>77</v>
      </c>
      <c r="R98" s="23">
        <v>5.2405063291139244</v>
      </c>
      <c r="S98" s="23">
        <v>79</v>
      </c>
      <c r="T98" s="23">
        <v>4.7468354430379751</v>
      </c>
      <c r="U98" s="23">
        <v>79</v>
      </c>
      <c r="V98" s="23">
        <v>5.2469135802469138</v>
      </c>
      <c r="W98" s="23">
        <v>81</v>
      </c>
      <c r="X98" s="23">
        <v>4.6455696202531644</v>
      </c>
      <c r="Y98" s="23">
        <v>79</v>
      </c>
      <c r="Z98" s="23">
        <v>5.1851851851851851</v>
      </c>
      <c r="AA98" s="23">
        <v>81</v>
      </c>
    </row>
    <row r="99" spans="1:27" x14ac:dyDescent="0.25">
      <c r="A99" s="22" t="str">
        <f t="shared" si="2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5</v>
      </c>
      <c r="I99" s="23">
        <v>4</v>
      </c>
      <c r="J99" s="23">
        <v>5.25</v>
      </c>
      <c r="K99" s="23">
        <v>4</v>
      </c>
      <c r="L99" s="23">
        <v>5.25</v>
      </c>
      <c r="M99" s="23">
        <v>4</v>
      </c>
      <c r="N99" s="23">
        <v>5.5</v>
      </c>
      <c r="O99" s="23">
        <v>4</v>
      </c>
      <c r="P99" s="23">
        <v>5</v>
      </c>
      <c r="Q99" s="23">
        <v>4</v>
      </c>
      <c r="R99" s="23">
        <v>5.5</v>
      </c>
      <c r="S99" s="23">
        <v>4</v>
      </c>
      <c r="T99" s="23">
        <v>5.5</v>
      </c>
      <c r="U99" s="23">
        <v>4</v>
      </c>
      <c r="V99" s="23">
        <v>6</v>
      </c>
      <c r="W99" s="23">
        <v>4</v>
      </c>
      <c r="X99" s="23">
        <v>4.75</v>
      </c>
      <c r="Y99" s="23">
        <v>4</v>
      </c>
      <c r="Z99" s="23">
        <v>5.75</v>
      </c>
      <c r="AA99" s="23">
        <v>4</v>
      </c>
    </row>
    <row r="100" spans="1:27" x14ac:dyDescent="0.25">
      <c r="A100" s="22" t="str">
        <f t="shared" si="2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2170</v>
      </c>
      <c r="H100" s="23">
        <v>4.5126931567328921</v>
      </c>
      <c r="I100" s="23">
        <v>1812</v>
      </c>
      <c r="J100" s="23">
        <v>4.9087323943661971</v>
      </c>
      <c r="K100" s="23">
        <v>1775</v>
      </c>
      <c r="L100" s="23">
        <v>4.1990077177508267</v>
      </c>
      <c r="M100" s="23">
        <v>1814</v>
      </c>
      <c r="N100" s="23">
        <v>4.5540540540540544</v>
      </c>
      <c r="O100" s="23">
        <v>1776</v>
      </c>
      <c r="P100" s="23">
        <v>4.3462603878116344</v>
      </c>
      <c r="Q100" s="23">
        <v>1805</v>
      </c>
      <c r="R100" s="23">
        <v>4.7478753541076486</v>
      </c>
      <c r="S100" s="23">
        <v>1765</v>
      </c>
      <c r="T100" s="23">
        <v>4.3189368770764123</v>
      </c>
      <c r="U100" s="23">
        <v>1806</v>
      </c>
      <c r="V100" s="23">
        <v>4.8232636928289105</v>
      </c>
      <c r="W100" s="23">
        <v>1771</v>
      </c>
      <c r="X100" s="23">
        <v>4.2325581395348841</v>
      </c>
      <c r="Y100" s="23">
        <v>1806</v>
      </c>
      <c r="Z100" s="23">
        <v>4.8406285072951736</v>
      </c>
      <c r="AA100" s="23">
        <v>1782</v>
      </c>
    </row>
    <row r="101" spans="1:27" x14ac:dyDescent="0.25">
      <c r="A101" s="22" t="str">
        <f t="shared" si="2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225</v>
      </c>
      <c r="H101" s="23">
        <v>4.6526315789473687</v>
      </c>
      <c r="I101" s="23">
        <v>190</v>
      </c>
      <c r="J101" s="23">
        <v>5.0691489361702127</v>
      </c>
      <c r="K101" s="23">
        <v>188</v>
      </c>
      <c r="L101" s="23">
        <v>4.292553191489362</v>
      </c>
      <c r="M101" s="23">
        <v>188</v>
      </c>
      <c r="N101" s="23">
        <v>4.6470588235294121</v>
      </c>
      <c r="O101" s="23">
        <v>187</v>
      </c>
      <c r="P101" s="23">
        <v>4.5079365079365079</v>
      </c>
      <c r="Q101" s="23">
        <v>189</v>
      </c>
      <c r="R101" s="23">
        <v>5</v>
      </c>
      <c r="S101" s="23">
        <v>186</v>
      </c>
      <c r="T101" s="23">
        <v>4.376344086021505</v>
      </c>
      <c r="U101" s="23">
        <v>186</v>
      </c>
      <c r="V101" s="23">
        <v>4.924731182795699</v>
      </c>
      <c r="W101" s="23">
        <v>186</v>
      </c>
      <c r="X101" s="23">
        <v>4.3368983957219251</v>
      </c>
      <c r="Y101" s="23">
        <v>187</v>
      </c>
      <c r="Z101" s="23">
        <v>5.0054347826086953</v>
      </c>
      <c r="AA101" s="23">
        <v>184</v>
      </c>
    </row>
    <row r="102" spans="1:27" x14ac:dyDescent="0.25">
      <c r="A102" s="22" t="str">
        <f t="shared" si="2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628</v>
      </c>
      <c r="H102" s="23">
        <v>4.6018691588785048</v>
      </c>
      <c r="I102" s="23">
        <v>535</v>
      </c>
      <c r="J102" s="23">
        <v>4.9174484052532836</v>
      </c>
      <c r="K102" s="23">
        <v>533</v>
      </c>
      <c r="L102" s="23">
        <v>4.2532833020637897</v>
      </c>
      <c r="M102" s="23">
        <v>533</v>
      </c>
      <c r="N102" s="23">
        <v>4.5517890772128062</v>
      </c>
      <c r="O102" s="23">
        <v>531</v>
      </c>
      <c r="P102" s="23">
        <v>4.2878787878787881</v>
      </c>
      <c r="Q102" s="23">
        <v>528</v>
      </c>
      <c r="R102" s="23">
        <v>4.6956521739130439</v>
      </c>
      <c r="S102" s="23">
        <v>529</v>
      </c>
      <c r="T102" s="23">
        <v>4.2846441947565541</v>
      </c>
      <c r="U102" s="23">
        <v>534</v>
      </c>
      <c r="V102" s="23">
        <v>4.7523629489603021</v>
      </c>
      <c r="W102" s="23">
        <v>529</v>
      </c>
      <c r="X102" s="23">
        <v>4.3258426966292136</v>
      </c>
      <c r="Y102" s="23">
        <v>534</v>
      </c>
      <c r="Z102" s="23">
        <v>4.9324577861163226</v>
      </c>
      <c r="AA102" s="23">
        <v>533</v>
      </c>
    </row>
    <row r="103" spans="1:27" x14ac:dyDescent="0.25">
      <c r="A103" s="22" t="str">
        <f t="shared" si="2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4059</v>
      </c>
      <c r="H103" s="23">
        <v>4.6727326093337247</v>
      </c>
      <c r="I103" s="23">
        <v>3407</v>
      </c>
      <c r="J103" s="23">
        <v>5.1444776119402986</v>
      </c>
      <c r="K103" s="23">
        <v>3350</v>
      </c>
      <c r="L103" s="23">
        <v>4.4579411764705883</v>
      </c>
      <c r="M103" s="23">
        <v>3400</v>
      </c>
      <c r="N103" s="23">
        <v>4.8267104870032869</v>
      </c>
      <c r="O103" s="23">
        <v>3347</v>
      </c>
      <c r="P103" s="23">
        <v>4.5372560615020694</v>
      </c>
      <c r="Q103" s="23">
        <v>3382</v>
      </c>
      <c r="R103" s="23">
        <v>5.0096240601503759</v>
      </c>
      <c r="S103" s="23">
        <v>3325</v>
      </c>
      <c r="T103" s="23">
        <v>4.5338833235120806</v>
      </c>
      <c r="U103" s="23">
        <v>3394</v>
      </c>
      <c r="V103" s="23">
        <v>5.1125112511251123</v>
      </c>
      <c r="W103" s="23">
        <v>3333</v>
      </c>
      <c r="X103" s="23">
        <v>4.4048320565704184</v>
      </c>
      <c r="Y103" s="23">
        <v>3394</v>
      </c>
      <c r="Z103" s="23">
        <v>5.104272482820436</v>
      </c>
      <c r="AA103" s="23">
        <v>3347</v>
      </c>
    </row>
    <row r="104" spans="1:27" x14ac:dyDescent="0.25">
      <c r="A104" s="22" t="str">
        <f t="shared" si="2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102</v>
      </c>
      <c r="H104" s="23">
        <v>4.3176470588235292</v>
      </c>
      <c r="I104" s="23">
        <v>85</v>
      </c>
      <c r="J104" s="23">
        <v>5.2976190476190474</v>
      </c>
      <c r="K104" s="23">
        <v>84</v>
      </c>
      <c r="L104" s="23">
        <v>4.0352941176470587</v>
      </c>
      <c r="M104" s="23">
        <v>85</v>
      </c>
      <c r="N104" s="23">
        <v>4.7073170731707314</v>
      </c>
      <c r="O104" s="23">
        <v>82</v>
      </c>
      <c r="P104" s="23">
        <v>4.2738095238095237</v>
      </c>
      <c r="Q104" s="23">
        <v>84</v>
      </c>
      <c r="R104" s="23">
        <v>5.1309523809523814</v>
      </c>
      <c r="S104" s="23">
        <v>84</v>
      </c>
      <c r="T104" s="23">
        <v>4.4235294117647062</v>
      </c>
      <c r="U104" s="23">
        <v>85</v>
      </c>
      <c r="V104" s="23">
        <v>5.1927710843373491</v>
      </c>
      <c r="W104" s="23">
        <v>83</v>
      </c>
      <c r="X104" s="23">
        <v>4.2976190476190474</v>
      </c>
      <c r="Y104" s="23">
        <v>84</v>
      </c>
      <c r="Z104" s="23">
        <v>5.1204819277108431</v>
      </c>
      <c r="AA104" s="23">
        <v>83</v>
      </c>
    </row>
    <row r="105" spans="1:27" x14ac:dyDescent="0.25">
      <c r="A105" s="22" t="str">
        <f t="shared" si="2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18</v>
      </c>
      <c r="H105" s="23">
        <v>4.4285714285714288</v>
      </c>
      <c r="I105" s="23">
        <v>14</v>
      </c>
      <c r="J105" s="23">
        <v>5.2142857142857144</v>
      </c>
      <c r="K105" s="23">
        <v>14</v>
      </c>
      <c r="L105" s="23">
        <v>4.1428571428571432</v>
      </c>
      <c r="M105" s="23">
        <v>14</v>
      </c>
      <c r="N105" s="23">
        <v>4.8571428571428568</v>
      </c>
      <c r="O105" s="23">
        <v>14</v>
      </c>
      <c r="P105" s="23">
        <v>4.2857142857142856</v>
      </c>
      <c r="Q105" s="23">
        <v>14</v>
      </c>
      <c r="R105" s="23">
        <v>5.1428571428571432</v>
      </c>
      <c r="S105" s="23">
        <v>14</v>
      </c>
      <c r="T105" s="23">
        <v>4</v>
      </c>
      <c r="U105" s="23">
        <v>13</v>
      </c>
      <c r="V105" s="23">
        <v>5.2142857142857144</v>
      </c>
      <c r="W105" s="23">
        <v>14</v>
      </c>
      <c r="X105" s="23">
        <v>3.9285714285714284</v>
      </c>
      <c r="Y105" s="23">
        <v>14</v>
      </c>
      <c r="Z105" s="23">
        <v>5.0714285714285712</v>
      </c>
      <c r="AA105" s="23">
        <v>14</v>
      </c>
    </row>
    <row r="106" spans="1:27" x14ac:dyDescent="0.25">
      <c r="A106" s="22" t="str">
        <f t="shared" si="2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311</v>
      </c>
      <c r="H106" s="23">
        <v>4.7403100775193803</v>
      </c>
      <c r="I106" s="23">
        <v>258</v>
      </c>
      <c r="J106" s="23">
        <v>5.136186770428016</v>
      </c>
      <c r="K106" s="23">
        <v>257</v>
      </c>
      <c r="L106" s="23">
        <v>4.4147286821705425</v>
      </c>
      <c r="M106" s="23">
        <v>258</v>
      </c>
      <c r="N106" s="23">
        <v>4.7568627450980392</v>
      </c>
      <c r="O106" s="23">
        <v>255</v>
      </c>
      <c r="P106" s="23">
        <v>4.57421875</v>
      </c>
      <c r="Q106" s="23">
        <v>256</v>
      </c>
      <c r="R106" s="23">
        <v>5.0119047619047619</v>
      </c>
      <c r="S106" s="23">
        <v>252</v>
      </c>
      <c r="T106" s="23">
        <v>4.5408560311284045</v>
      </c>
      <c r="U106" s="23">
        <v>257</v>
      </c>
      <c r="V106" s="23">
        <v>5.0476190476190474</v>
      </c>
      <c r="W106" s="23">
        <v>252</v>
      </c>
      <c r="X106" s="23">
        <v>4.3720930232558137</v>
      </c>
      <c r="Y106" s="23">
        <v>258</v>
      </c>
      <c r="Z106" s="23">
        <v>4.8832684824902728</v>
      </c>
      <c r="AA106" s="23">
        <v>257</v>
      </c>
    </row>
    <row r="107" spans="1:27" x14ac:dyDescent="0.25">
      <c r="A107" s="22" t="str">
        <f t="shared" si="2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842</v>
      </c>
      <c r="H107" s="23">
        <v>4.9903713892709769</v>
      </c>
      <c r="I107" s="23">
        <v>727</v>
      </c>
      <c r="J107" s="23">
        <v>5.4271844660194173</v>
      </c>
      <c r="K107" s="23">
        <v>721</v>
      </c>
      <c r="L107" s="23">
        <v>4.773039889958735</v>
      </c>
      <c r="M107" s="23">
        <v>727</v>
      </c>
      <c r="N107" s="23">
        <v>5.1083333333333334</v>
      </c>
      <c r="O107" s="23">
        <v>720</v>
      </c>
      <c r="P107" s="23">
        <v>4.9019337016574589</v>
      </c>
      <c r="Q107" s="23">
        <v>724</v>
      </c>
      <c r="R107" s="23">
        <v>5.4377622377622377</v>
      </c>
      <c r="S107" s="23">
        <v>715</v>
      </c>
      <c r="T107" s="23">
        <v>4.7520661157024797</v>
      </c>
      <c r="U107" s="23">
        <v>726</v>
      </c>
      <c r="V107" s="23">
        <v>5.3226703755215574</v>
      </c>
      <c r="W107" s="23">
        <v>719</v>
      </c>
      <c r="X107" s="23">
        <v>4.5261707988980717</v>
      </c>
      <c r="Y107" s="23">
        <v>726</v>
      </c>
      <c r="Z107" s="23">
        <v>5.1883656509695291</v>
      </c>
      <c r="AA107" s="23">
        <v>722</v>
      </c>
    </row>
    <row r="108" spans="1:27" x14ac:dyDescent="0.25">
      <c r="A108" s="22" t="str">
        <f t="shared" si="2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1639</v>
      </c>
      <c r="H108" s="23">
        <v>4.4819548872180448</v>
      </c>
      <c r="I108" s="23">
        <v>1330</v>
      </c>
      <c r="J108" s="23">
        <v>4.8893129770992365</v>
      </c>
      <c r="K108" s="23">
        <v>1310</v>
      </c>
      <c r="L108" s="23">
        <v>4.0744920993227991</v>
      </c>
      <c r="M108" s="23">
        <v>1329</v>
      </c>
      <c r="N108" s="23">
        <v>4.5011476664116294</v>
      </c>
      <c r="O108" s="23">
        <v>1307</v>
      </c>
      <c r="P108" s="23">
        <v>4.3416856492027334</v>
      </c>
      <c r="Q108" s="23">
        <v>1317</v>
      </c>
      <c r="R108" s="23">
        <v>4.7847809377401997</v>
      </c>
      <c r="S108" s="23">
        <v>1301</v>
      </c>
      <c r="T108" s="23">
        <v>4.3688586545729402</v>
      </c>
      <c r="U108" s="23">
        <v>1323</v>
      </c>
      <c r="V108" s="23">
        <v>4.9317484662576687</v>
      </c>
      <c r="W108" s="23">
        <v>1304</v>
      </c>
      <c r="X108" s="23">
        <v>4.2796674225245654</v>
      </c>
      <c r="Y108" s="23">
        <v>1323</v>
      </c>
      <c r="Z108" s="23">
        <v>4.9626239511823034</v>
      </c>
      <c r="AA108" s="23">
        <v>1311</v>
      </c>
    </row>
    <row r="109" spans="1:27" x14ac:dyDescent="0.25">
      <c r="A109" s="22" t="str">
        <f t="shared" si="2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118</v>
      </c>
      <c r="H109" s="23">
        <v>4.4315789473684211</v>
      </c>
      <c r="I109" s="23">
        <v>95</v>
      </c>
      <c r="J109" s="23">
        <v>4.978494623655914</v>
      </c>
      <c r="K109" s="23">
        <v>93</v>
      </c>
      <c r="L109" s="23">
        <v>4.3157894736842106</v>
      </c>
      <c r="M109" s="23">
        <v>95</v>
      </c>
      <c r="N109" s="23">
        <v>4.8043478260869561</v>
      </c>
      <c r="O109" s="23">
        <v>92</v>
      </c>
      <c r="P109" s="23">
        <v>4.4105263157894736</v>
      </c>
      <c r="Q109" s="23">
        <v>95</v>
      </c>
      <c r="R109" s="23">
        <v>4.9673913043478262</v>
      </c>
      <c r="S109" s="23">
        <v>92</v>
      </c>
      <c r="T109" s="23">
        <v>4.4361702127659575</v>
      </c>
      <c r="U109" s="23">
        <v>94</v>
      </c>
      <c r="V109" s="23">
        <v>5.0543478260869561</v>
      </c>
      <c r="W109" s="23">
        <v>92</v>
      </c>
      <c r="X109" s="23">
        <v>4.3085106382978724</v>
      </c>
      <c r="Y109" s="23">
        <v>94</v>
      </c>
      <c r="Z109" s="23">
        <v>5.118279569892473</v>
      </c>
      <c r="AA109" s="23">
        <v>93</v>
      </c>
    </row>
    <row r="110" spans="1:27" x14ac:dyDescent="0.25">
      <c r="A110" s="22" t="str">
        <f t="shared" si="2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2110</v>
      </c>
      <c r="H110" s="23">
        <v>4.6736965436438194</v>
      </c>
      <c r="I110" s="23">
        <v>1707</v>
      </c>
      <c r="J110" s="23">
        <v>5.1691394658753707</v>
      </c>
      <c r="K110" s="23">
        <v>1685</v>
      </c>
      <c r="L110" s="23">
        <v>4.336267605633803</v>
      </c>
      <c r="M110" s="23">
        <v>1704</v>
      </c>
      <c r="N110" s="23">
        <v>4.7586002372479239</v>
      </c>
      <c r="O110" s="23">
        <v>1686</v>
      </c>
      <c r="P110" s="23">
        <v>4.5579752795762216</v>
      </c>
      <c r="Q110" s="23">
        <v>1699</v>
      </c>
      <c r="R110" s="23">
        <v>5.1077844311377243</v>
      </c>
      <c r="S110" s="23">
        <v>1670</v>
      </c>
      <c r="T110" s="23">
        <v>4.5530660377358494</v>
      </c>
      <c r="U110" s="23">
        <v>1696</v>
      </c>
      <c r="V110" s="23">
        <v>5.1775923718712757</v>
      </c>
      <c r="W110" s="23">
        <v>1678</v>
      </c>
      <c r="X110" s="23">
        <v>4.3539458186101294</v>
      </c>
      <c r="Y110" s="23">
        <v>1698</v>
      </c>
      <c r="Z110" s="23">
        <v>5.1392857142857142</v>
      </c>
      <c r="AA110" s="23">
        <v>1680</v>
      </c>
    </row>
    <row r="111" spans="1:27" x14ac:dyDescent="0.25">
      <c r="A111" s="22" t="str">
        <f t="shared" si="2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1617</v>
      </c>
      <c r="H111" s="23">
        <v>4.5350943396226411</v>
      </c>
      <c r="I111" s="23">
        <v>1325</v>
      </c>
      <c r="J111" s="23">
        <v>5.2578664620107443</v>
      </c>
      <c r="K111" s="23">
        <v>1303</v>
      </c>
      <c r="L111" s="23">
        <v>4.2940287226001512</v>
      </c>
      <c r="M111" s="23">
        <v>1323</v>
      </c>
      <c r="N111" s="23">
        <v>4.8127398311588641</v>
      </c>
      <c r="O111" s="23">
        <v>1303</v>
      </c>
      <c r="P111" s="23">
        <v>4.4211728865194209</v>
      </c>
      <c r="Q111" s="23">
        <v>1313</v>
      </c>
      <c r="R111" s="23">
        <v>5.1413043478260869</v>
      </c>
      <c r="S111" s="23">
        <v>1288</v>
      </c>
      <c r="T111" s="23">
        <v>4.4452887537993924</v>
      </c>
      <c r="U111" s="23">
        <v>1316</v>
      </c>
      <c r="V111" s="23">
        <v>5.2384615384615385</v>
      </c>
      <c r="W111" s="23">
        <v>1300</v>
      </c>
      <c r="X111" s="23">
        <v>4.314112291350531</v>
      </c>
      <c r="Y111" s="23">
        <v>1318</v>
      </c>
      <c r="Z111" s="23">
        <v>5.1960030745580319</v>
      </c>
      <c r="AA111" s="23">
        <v>1301</v>
      </c>
    </row>
    <row r="112" spans="1:27" x14ac:dyDescent="0.25">
      <c r="A112" s="22" t="str">
        <f t="shared" si="2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89</v>
      </c>
      <c r="H112" s="23">
        <v>4.9459459459459456</v>
      </c>
      <c r="I112" s="23">
        <v>74</v>
      </c>
      <c r="J112" s="23">
        <v>5.5</v>
      </c>
      <c r="K112" s="23">
        <v>72</v>
      </c>
      <c r="L112" s="23">
        <v>5.4189189189189193</v>
      </c>
      <c r="M112" s="23">
        <v>74</v>
      </c>
      <c r="N112" s="23">
        <v>5.8082191780821919</v>
      </c>
      <c r="O112" s="23">
        <v>73</v>
      </c>
      <c r="P112" s="23">
        <v>4.958333333333333</v>
      </c>
      <c r="Q112" s="23">
        <v>72</v>
      </c>
      <c r="R112" s="23">
        <v>5.436619718309859</v>
      </c>
      <c r="S112" s="23">
        <v>71</v>
      </c>
      <c r="T112" s="23">
        <v>4.6621621621621623</v>
      </c>
      <c r="U112" s="23">
        <v>74</v>
      </c>
      <c r="V112" s="23">
        <v>5.3424657534246576</v>
      </c>
      <c r="W112" s="23">
        <v>73</v>
      </c>
      <c r="X112" s="23">
        <v>4.5135135135135132</v>
      </c>
      <c r="Y112" s="23">
        <v>74</v>
      </c>
      <c r="Z112" s="23">
        <v>5.3698630136986303</v>
      </c>
      <c r="AA112" s="23">
        <v>73</v>
      </c>
    </row>
    <row r="113" spans="1:27" x14ac:dyDescent="0.25">
      <c r="A113" s="22" t="str">
        <f t="shared" si="2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4.5428571428571427</v>
      </c>
      <c r="I113" s="23">
        <v>35</v>
      </c>
      <c r="J113" s="23">
        <v>5.1764705882352944</v>
      </c>
      <c r="K113" s="23">
        <v>34</v>
      </c>
      <c r="L113" s="23">
        <v>4.8</v>
      </c>
      <c r="M113" s="23">
        <v>35</v>
      </c>
      <c r="N113" s="23">
        <v>5.4545454545454541</v>
      </c>
      <c r="O113" s="23">
        <v>33</v>
      </c>
      <c r="P113" s="23">
        <v>4.5999999999999996</v>
      </c>
      <c r="Q113" s="23">
        <v>35</v>
      </c>
      <c r="R113" s="23">
        <v>5.1470588235294121</v>
      </c>
      <c r="S113" s="23">
        <v>34</v>
      </c>
      <c r="T113" s="23">
        <v>4.2285714285714286</v>
      </c>
      <c r="U113" s="23">
        <v>35</v>
      </c>
      <c r="V113" s="23">
        <v>5.0303030303030303</v>
      </c>
      <c r="W113" s="23">
        <v>33</v>
      </c>
      <c r="X113" s="23">
        <v>4.2857142857142856</v>
      </c>
      <c r="Y113" s="23">
        <v>35</v>
      </c>
      <c r="Z113" s="23">
        <v>5.1470588235294121</v>
      </c>
      <c r="AA113" s="23">
        <v>34</v>
      </c>
    </row>
    <row r="114" spans="1:27" x14ac:dyDescent="0.25">
      <c r="A114" s="22" t="str">
        <f t="shared" si="2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413</v>
      </c>
      <c r="H114" s="23">
        <v>4.9237288135593218</v>
      </c>
      <c r="I114" s="23">
        <v>354</v>
      </c>
      <c r="J114" s="23">
        <v>5.322857142857143</v>
      </c>
      <c r="K114" s="23">
        <v>350</v>
      </c>
      <c r="L114" s="23">
        <v>5.3352112676056338</v>
      </c>
      <c r="M114" s="23">
        <v>355</v>
      </c>
      <c r="N114" s="23">
        <v>5.7806267806267808</v>
      </c>
      <c r="O114" s="23">
        <v>351</v>
      </c>
      <c r="P114" s="23">
        <v>4.8835227272727275</v>
      </c>
      <c r="Q114" s="23">
        <v>352</v>
      </c>
      <c r="R114" s="23">
        <v>5.2902298850574709</v>
      </c>
      <c r="S114" s="23">
        <v>348</v>
      </c>
      <c r="T114" s="23">
        <v>4.7881355932203391</v>
      </c>
      <c r="U114" s="23">
        <v>354</v>
      </c>
      <c r="V114" s="23">
        <v>5.2578796561604584</v>
      </c>
      <c r="W114" s="23">
        <v>349</v>
      </c>
      <c r="X114" s="23">
        <v>4.4717514124293789</v>
      </c>
      <c r="Y114" s="23">
        <v>354</v>
      </c>
      <c r="Z114" s="23">
        <v>5.2471590909090908</v>
      </c>
      <c r="AA114" s="23">
        <v>352</v>
      </c>
    </row>
    <row r="115" spans="1:27" x14ac:dyDescent="0.25">
      <c r="A115" s="22" t="str">
        <f t="shared" si="2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384</v>
      </c>
      <c r="H115" s="23">
        <v>4.722397476340694</v>
      </c>
      <c r="I115" s="23">
        <v>317</v>
      </c>
      <c r="J115" s="23">
        <v>5.2012779552715651</v>
      </c>
      <c r="K115" s="23">
        <v>313</v>
      </c>
      <c r="L115" s="23">
        <v>4.7484276729559749</v>
      </c>
      <c r="M115" s="23">
        <v>318</v>
      </c>
      <c r="N115" s="23">
        <v>5.2852564102564106</v>
      </c>
      <c r="O115" s="23">
        <v>312</v>
      </c>
      <c r="P115" s="23">
        <v>4.5962145110410093</v>
      </c>
      <c r="Q115" s="23">
        <v>317</v>
      </c>
      <c r="R115" s="23">
        <v>5.090032154340836</v>
      </c>
      <c r="S115" s="23">
        <v>311</v>
      </c>
      <c r="T115" s="23">
        <v>4.431746031746032</v>
      </c>
      <c r="U115" s="23">
        <v>315</v>
      </c>
      <c r="V115" s="23">
        <v>5.115755627009646</v>
      </c>
      <c r="W115" s="23">
        <v>311</v>
      </c>
      <c r="X115" s="23">
        <v>4.2712933753943219</v>
      </c>
      <c r="Y115" s="23">
        <v>317</v>
      </c>
      <c r="Z115" s="23">
        <v>5.0414012738853504</v>
      </c>
      <c r="AA115" s="23">
        <v>314</v>
      </c>
    </row>
    <row r="116" spans="1:27" x14ac:dyDescent="0.25">
      <c r="A116" s="22" t="str">
        <f t="shared" si="2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885</v>
      </c>
      <c r="H116" s="23">
        <v>4.7465753424657535</v>
      </c>
      <c r="I116" s="23">
        <v>730</v>
      </c>
      <c r="J116" s="23">
        <v>5.166666666666667</v>
      </c>
      <c r="K116" s="23">
        <v>720</v>
      </c>
      <c r="L116" s="23">
        <v>4.9067215363511663</v>
      </c>
      <c r="M116" s="23">
        <v>729</v>
      </c>
      <c r="N116" s="23">
        <v>5.5221606648199444</v>
      </c>
      <c r="O116" s="23">
        <v>722</v>
      </c>
      <c r="P116" s="23">
        <v>4.6831275720164607</v>
      </c>
      <c r="Q116" s="23">
        <v>729</v>
      </c>
      <c r="R116" s="23">
        <v>5.1888111888111892</v>
      </c>
      <c r="S116" s="23">
        <v>715</v>
      </c>
      <c r="T116" s="23">
        <v>4.5213793103448277</v>
      </c>
      <c r="U116" s="23">
        <v>725</v>
      </c>
      <c r="V116" s="23">
        <v>5.1197771587743732</v>
      </c>
      <c r="W116" s="23">
        <v>718</v>
      </c>
      <c r="X116" s="23">
        <v>4.3571428571428568</v>
      </c>
      <c r="Y116" s="23">
        <v>728</v>
      </c>
      <c r="Z116" s="23">
        <v>5.0850767085076711</v>
      </c>
      <c r="AA116" s="23">
        <v>717</v>
      </c>
    </row>
    <row r="117" spans="1:27" x14ac:dyDescent="0.25">
      <c r="A117" s="22" t="str">
        <f t="shared" si="2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315</v>
      </c>
      <c r="H117" s="23">
        <v>4.9311594202898554</v>
      </c>
      <c r="I117" s="23">
        <v>276</v>
      </c>
      <c r="J117" s="23">
        <v>5.2988929889298895</v>
      </c>
      <c r="K117" s="23">
        <v>271</v>
      </c>
      <c r="L117" s="23">
        <v>5.1313868613138682</v>
      </c>
      <c r="M117" s="23">
        <v>274</v>
      </c>
      <c r="N117" s="23">
        <v>5.6148148148148147</v>
      </c>
      <c r="O117" s="23">
        <v>270</v>
      </c>
      <c r="P117" s="23">
        <v>4.9854545454545454</v>
      </c>
      <c r="Q117" s="23">
        <v>275</v>
      </c>
      <c r="R117" s="23">
        <v>5.3763837638376382</v>
      </c>
      <c r="S117" s="23">
        <v>271</v>
      </c>
      <c r="T117" s="23">
        <v>4.8369565217391308</v>
      </c>
      <c r="U117" s="23">
        <v>276</v>
      </c>
      <c r="V117" s="23">
        <v>5.2952029520295207</v>
      </c>
      <c r="W117" s="23">
        <v>271</v>
      </c>
      <c r="X117" s="23">
        <v>4.583333333333333</v>
      </c>
      <c r="Y117" s="23">
        <v>276</v>
      </c>
      <c r="Z117" s="23">
        <v>5.2029520295202953</v>
      </c>
      <c r="AA117" s="23">
        <v>271</v>
      </c>
    </row>
    <row r="118" spans="1:27" x14ac:dyDescent="0.25">
      <c r="A118" s="22" t="str">
        <f t="shared" si="2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334</v>
      </c>
      <c r="H118" s="23">
        <v>4.9110320284697506</v>
      </c>
      <c r="I118" s="23">
        <v>281</v>
      </c>
      <c r="J118" s="23">
        <v>5.3060498220640566</v>
      </c>
      <c r="K118" s="23">
        <v>281</v>
      </c>
      <c r="L118" s="23">
        <v>5.2785714285714285</v>
      </c>
      <c r="M118" s="23">
        <v>280</v>
      </c>
      <c r="N118" s="23">
        <v>5.7035714285714283</v>
      </c>
      <c r="O118" s="23">
        <v>280</v>
      </c>
      <c r="P118" s="23">
        <v>4.8256227758007118</v>
      </c>
      <c r="Q118" s="23">
        <v>281</v>
      </c>
      <c r="R118" s="23">
        <v>5.2158273381294968</v>
      </c>
      <c r="S118" s="23">
        <v>278</v>
      </c>
      <c r="T118" s="23">
        <v>4.7328519855595665</v>
      </c>
      <c r="U118" s="23">
        <v>277</v>
      </c>
      <c r="V118" s="23">
        <v>5.1942446043165464</v>
      </c>
      <c r="W118" s="23">
        <v>278</v>
      </c>
      <c r="X118" s="23">
        <v>4.4519572953736652</v>
      </c>
      <c r="Y118" s="23">
        <v>281</v>
      </c>
      <c r="Z118" s="23">
        <v>5.1756272401433696</v>
      </c>
      <c r="AA118" s="23">
        <v>279</v>
      </c>
    </row>
    <row r="119" spans="1:27" x14ac:dyDescent="0.25">
      <c r="A119" s="22" t="str">
        <f t="shared" si="2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1903</v>
      </c>
      <c r="H119" s="23">
        <v>4.4884510869565215</v>
      </c>
      <c r="I119" s="23">
        <v>1472</v>
      </c>
      <c r="J119" s="23">
        <v>5.0548230395558642</v>
      </c>
      <c r="K119" s="23">
        <v>1441</v>
      </c>
      <c r="L119" s="23">
        <v>4.1325628823929303</v>
      </c>
      <c r="M119" s="23">
        <v>1471</v>
      </c>
      <c r="N119" s="23">
        <v>4.6052449965493443</v>
      </c>
      <c r="O119" s="23">
        <v>1449</v>
      </c>
      <c r="P119" s="23">
        <v>4.3278688524590168</v>
      </c>
      <c r="Q119" s="23">
        <v>1464</v>
      </c>
      <c r="R119" s="23">
        <v>4.916666666666667</v>
      </c>
      <c r="S119" s="23">
        <v>1440</v>
      </c>
      <c r="T119" s="23">
        <v>4.350340136054422</v>
      </c>
      <c r="U119" s="23">
        <v>1470</v>
      </c>
      <c r="V119" s="23">
        <v>5</v>
      </c>
      <c r="W119" s="23">
        <v>1444</v>
      </c>
      <c r="X119" s="23">
        <v>4.2631220177232443</v>
      </c>
      <c r="Y119" s="23">
        <v>1467</v>
      </c>
      <c r="Z119" s="23">
        <v>5.0381150381150377</v>
      </c>
      <c r="AA119" s="23">
        <v>1443</v>
      </c>
    </row>
    <row r="120" spans="1:27" x14ac:dyDescent="0.25">
      <c r="A120" s="22" t="str">
        <f t="shared" si="2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1219</v>
      </c>
      <c r="H120" s="23">
        <v>4.7301275760549562</v>
      </c>
      <c r="I120" s="23">
        <v>1019</v>
      </c>
      <c r="J120" s="23">
        <v>5.143141153081511</v>
      </c>
      <c r="K120" s="23">
        <v>1006</v>
      </c>
      <c r="L120" s="23">
        <v>4.4769381746810595</v>
      </c>
      <c r="M120" s="23">
        <v>1019</v>
      </c>
      <c r="N120" s="23">
        <v>4.8780971258671952</v>
      </c>
      <c r="O120" s="23">
        <v>1009</v>
      </c>
      <c r="P120" s="23">
        <v>4.607495069033531</v>
      </c>
      <c r="Q120" s="23">
        <v>1014</v>
      </c>
      <c r="R120" s="23">
        <v>5.0750000000000002</v>
      </c>
      <c r="S120" s="23">
        <v>1000</v>
      </c>
      <c r="T120" s="23">
        <v>4.5437561455260571</v>
      </c>
      <c r="U120" s="23">
        <v>1017</v>
      </c>
      <c r="V120" s="23">
        <v>5.0954274353876743</v>
      </c>
      <c r="W120" s="23">
        <v>1006</v>
      </c>
      <c r="X120" s="23">
        <v>4.3892156862745102</v>
      </c>
      <c r="Y120" s="23">
        <v>1020</v>
      </c>
      <c r="Z120" s="23">
        <v>5.0939663699307616</v>
      </c>
      <c r="AA120" s="23">
        <v>1011</v>
      </c>
    </row>
    <row r="121" spans="1:27" x14ac:dyDescent="0.25">
      <c r="A121" s="22" t="str">
        <f t="shared" si="2"/>
        <v>2011UO_ALL_</v>
      </c>
      <c r="C121" t="s">
        <v>59</v>
      </c>
      <c r="D121" s="1" t="s">
        <v>476</v>
      </c>
      <c r="E121">
        <v>2011</v>
      </c>
      <c r="F121" s="1">
        <v>0</v>
      </c>
      <c r="G121" s="1">
        <v>6543</v>
      </c>
      <c r="H121" s="1">
        <v>4.5748387096774197</v>
      </c>
      <c r="I121" s="1">
        <v>4650</v>
      </c>
      <c r="J121" s="1">
        <v>5.071869488536155</v>
      </c>
      <c r="K121" s="1">
        <v>4536</v>
      </c>
      <c r="L121" s="1">
        <v>4.3150655491081027</v>
      </c>
      <c r="M121" s="1">
        <v>4653</v>
      </c>
      <c r="N121" s="1">
        <v>4.7305402425578835</v>
      </c>
      <c r="O121" s="1">
        <v>4535</v>
      </c>
      <c r="P121" s="1">
        <v>4.4316810344827582</v>
      </c>
      <c r="Q121" s="1">
        <v>4640</v>
      </c>
      <c r="R121" s="1">
        <v>4.9703867403314916</v>
      </c>
      <c r="S121" s="1">
        <v>4525</v>
      </c>
      <c r="T121" s="1">
        <v>4.4042644841697181</v>
      </c>
      <c r="U121" s="1">
        <v>4643</v>
      </c>
      <c r="V121" s="1">
        <v>5.0072815533980579</v>
      </c>
      <c r="W121" s="1">
        <v>4532</v>
      </c>
      <c r="X121" s="1">
        <v>4.2790246007768662</v>
      </c>
      <c r="Y121" s="1">
        <v>4634</v>
      </c>
      <c r="Z121" s="1">
        <v>4.995807590467785</v>
      </c>
      <c r="AA121" s="1">
        <v>4532</v>
      </c>
    </row>
    <row r="122" spans="1:27" x14ac:dyDescent="0.25">
      <c r="A122" s="22" t="str">
        <f t="shared" si="2"/>
        <v>2011UOAAA</v>
      </c>
      <c r="C122" t="s">
        <v>59</v>
      </c>
      <c r="D122" s="1" t="s">
        <v>61</v>
      </c>
      <c r="E122">
        <v>2011</v>
      </c>
      <c r="F122" s="1">
        <v>1</v>
      </c>
      <c r="G122" s="1">
        <v>394</v>
      </c>
      <c r="H122" s="1">
        <v>4.6773049645390072</v>
      </c>
      <c r="I122" s="1">
        <v>282</v>
      </c>
      <c r="J122" s="1">
        <v>5.1223021582733814</v>
      </c>
      <c r="K122" s="1">
        <v>278</v>
      </c>
      <c r="L122" s="1">
        <v>4.666666666666667</v>
      </c>
      <c r="M122" s="1">
        <v>282</v>
      </c>
      <c r="N122" s="1">
        <v>5.2661870503597124</v>
      </c>
      <c r="O122" s="1">
        <v>278</v>
      </c>
      <c r="P122" s="1">
        <v>4.5638297872340425</v>
      </c>
      <c r="Q122" s="1">
        <v>282</v>
      </c>
      <c r="R122" s="1">
        <v>5.11231884057971</v>
      </c>
      <c r="S122" s="1">
        <v>276</v>
      </c>
      <c r="T122" s="1">
        <v>4.4219858156028371</v>
      </c>
      <c r="U122" s="1">
        <v>282</v>
      </c>
      <c r="V122" s="1">
        <v>5.0611510791366907</v>
      </c>
      <c r="W122" s="1">
        <v>278</v>
      </c>
      <c r="X122" s="1">
        <v>4.2392857142857139</v>
      </c>
      <c r="Y122" s="1">
        <v>280</v>
      </c>
      <c r="Z122" s="1">
        <v>5.0327272727272732</v>
      </c>
      <c r="AA122" s="1">
        <v>275</v>
      </c>
    </row>
    <row r="123" spans="1:27" x14ac:dyDescent="0.25">
      <c r="A123" s="22" t="str">
        <f t="shared" si="2"/>
        <v>2011UOCAS Hum</v>
      </c>
      <c r="C123" t="s">
        <v>59</v>
      </c>
      <c r="D123" s="1" t="s">
        <v>62</v>
      </c>
      <c r="E123">
        <v>2011</v>
      </c>
      <c r="F123" s="1">
        <v>1</v>
      </c>
      <c r="G123" s="1">
        <v>650</v>
      </c>
      <c r="H123" s="1">
        <v>4.6972281449893387</v>
      </c>
      <c r="I123" s="1">
        <v>469</v>
      </c>
      <c r="J123" s="1">
        <v>5.1943844492440601</v>
      </c>
      <c r="K123" s="1">
        <v>463</v>
      </c>
      <c r="L123" s="1">
        <v>4.6723404255319148</v>
      </c>
      <c r="M123" s="1">
        <v>470</v>
      </c>
      <c r="N123" s="1">
        <v>5.1385281385281383</v>
      </c>
      <c r="O123" s="1">
        <v>462</v>
      </c>
      <c r="P123" s="1">
        <v>4.6474358974358978</v>
      </c>
      <c r="Q123" s="1">
        <v>468</v>
      </c>
      <c r="R123" s="1">
        <v>5.1843817787418658</v>
      </c>
      <c r="S123" s="1">
        <v>461</v>
      </c>
      <c r="T123" s="1">
        <v>4.4520255863539449</v>
      </c>
      <c r="U123" s="1">
        <v>469</v>
      </c>
      <c r="V123" s="1">
        <v>5.0804347826086955</v>
      </c>
      <c r="W123" s="1">
        <v>460</v>
      </c>
      <c r="X123" s="1">
        <v>4.2735042735042734</v>
      </c>
      <c r="Y123" s="1">
        <v>468</v>
      </c>
      <c r="Z123" s="1">
        <v>5.0476190476190474</v>
      </c>
      <c r="AA123" s="1">
        <v>462</v>
      </c>
    </row>
    <row r="124" spans="1:27" x14ac:dyDescent="0.25">
      <c r="A124" s="22" t="str">
        <f t="shared" si="2"/>
        <v>2011UOCAS NatSci</v>
      </c>
      <c r="C124" t="s">
        <v>59</v>
      </c>
      <c r="D124" s="1" t="s">
        <v>63</v>
      </c>
      <c r="E124">
        <v>2011</v>
      </c>
      <c r="F124" s="1">
        <v>1</v>
      </c>
      <c r="G124" s="1">
        <v>1484</v>
      </c>
      <c r="H124" s="1">
        <v>4.5999999999999996</v>
      </c>
      <c r="I124" s="1">
        <v>1080</v>
      </c>
      <c r="J124" s="1">
        <v>5.0405660377358492</v>
      </c>
      <c r="K124" s="1">
        <v>1060</v>
      </c>
      <c r="L124" s="1">
        <v>4.3231481481481477</v>
      </c>
      <c r="M124" s="1">
        <v>1080</v>
      </c>
      <c r="N124" s="1">
        <v>4.6195856873822976</v>
      </c>
      <c r="O124" s="1">
        <v>1062</v>
      </c>
      <c r="P124" s="1">
        <v>4.4064814814814817</v>
      </c>
      <c r="Q124" s="1">
        <v>1080</v>
      </c>
      <c r="R124" s="1">
        <v>4.8757062146892656</v>
      </c>
      <c r="S124" s="1">
        <v>1062</v>
      </c>
      <c r="T124" s="1">
        <v>4.4768089053803344</v>
      </c>
      <c r="U124" s="1">
        <v>1078</v>
      </c>
      <c r="V124" s="1">
        <v>4.9509896324222433</v>
      </c>
      <c r="W124" s="1">
        <v>1061</v>
      </c>
      <c r="X124" s="1">
        <v>4.3578066914498139</v>
      </c>
      <c r="Y124" s="1">
        <v>1076</v>
      </c>
      <c r="Z124" s="1">
        <v>4.9604147031102732</v>
      </c>
      <c r="AA124" s="1">
        <v>1061</v>
      </c>
    </row>
    <row r="125" spans="1:27" x14ac:dyDescent="0.25">
      <c r="A125" s="22" t="str">
        <f t="shared" si="2"/>
        <v>2011UOCAS SocSci</v>
      </c>
      <c r="C125" t="s">
        <v>59</v>
      </c>
      <c r="D125" s="1" t="s">
        <v>64</v>
      </c>
      <c r="E125">
        <v>2011</v>
      </c>
      <c r="F125" s="1">
        <v>1</v>
      </c>
      <c r="G125" s="1">
        <v>1177</v>
      </c>
      <c r="H125" s="1">
        <v>4.5879574970484063</v>
      </c>
      <c r="I125" s="1">
        <v>847</v>
      </c>
      <c r="J125" s="1">
        <v>5.1269649334945591</v>
      </c>
      <c r="K125" s="1">
        <v>827</v>
      </c>
      <c r="L125" s="1">
        <v>4.2550177095631643</v>
      </c>
      <c r="M125" s="1">
        <v>847</v>
      </c>
      <c r="N125" s="1">
        <v>4.6901579586877276</v>
      </c>
      <c r="O125" s="1">
        <v>823</v>
      </c>
      <c r="P125" s="1">
        <v>4.4615384615384617</v>
      </c>
      <c r="Q125" s="1">
        <v>845</v>
      </c>
      <c r="R125" s="1">
        <v>5.0738498789346247</v>
      </c>
      <c r="S125" s="1">
        <v>826</v>
      </c>
      <c r="T125" s="1">
        <v>4.4208037825059101</v>
      </c>
      <c r="U125" s="1">
        <v>846</v>
      </c>
      <c r="V125" s="1">
        <v>5.0993939393939396</v>
      </c>
      <c r="W125" s="1">
        <v>825</v>
      </c>
      <c r="X125" s="1">
        <v>4.2535545023696679</v>
      </c>
      <c r="Y125" s="1">
        <v>844</v>
      </c>
      <c r="Z125" s="1">
        <v>5.0593939393939396</v>
      </c>
      <c r="AA125" s="1">
        <v>825</v>
      </c>
    </row>
    <row r="126" spans="1:27" x14ac:dyDescent="0.25">
      <c r="A126" s="22" t="str">
        <f t="shared" si="2"/>
        <v>2011UOEducation</v>
      </c>
      <c r="C126" t="s">
        <v>59</v>
      </c>
      <c r="D126" s="1" t="s">
        <v>65</v>
      </c>
      <c r="E126">
        <v>2011</v>
      </c>
      <c r="F126" s="1">
        <v>1</v>
      </c>
      <c r="G126" s="1">
        <v>303</v>
      </c>
      <c r="H126" s="1">
        <v>4.2280701754385968</v>
      </c>
      <c r="I126" s="1">
        <v>228</v>
      </c>
      <c r="J126" s="1">
        <v>4.9639639639639643</v>
      </c>
      <c r="K126" s="1">
        <v>222</v>
      </c>
      <c r="L126" s="1">
        <v>4.1184210526315788</v>
      </c>
      <c r="M126" s="1">
        <v>228</v>
      </c>
      <c r="N126" s="1">
        <v>4.5270270270270272</v>
      </c>
      <c r="O126" s="1">
        <v>222</v>
      </c>
      <c r="P126" s="1">
        <v>4.176211453744493</v>
      </c>
      <c r="Q126" s="1">
        <v>227</v>
      </c>
      <c r="R126" s="1">
        <v>4.836363636363636</v>
      </c>
      <c r="S126" s="1">
        <v>220</v>
      </c>
      <c r="T126" s="1">
        <v>4.251101321585903</v>
      </c>
      <c r="U126" s="1">
        <v>227</v>
      </c>
      <c r="V126" s="1">
        <v>4.9954954954954953</v>
      </c>
      <c r="W126" s="1">
        <v>222</v>
      </c>
      <c r="X126" s="1">
        <v>4.176211453744493</v>
      </c>
      <c r="Y126" s="1">
        <v>227</v>
      </c>
      <c r="Z126" s="1">
        <v>5.0407239819004523</v>
      </c>
      <c r="AA126" s="1">
        <v>221</v>
      </c>
    </row>
    <row r="127" spans="1:27" x14ac:dyDescent="0.25">
      <c r="A127" s="22" t="str">
        <f t="shared" si="2"/>
        <v>2011UOJournalism</v>
      </c>
      <c r="C127" t="s">
        <v>59</v>
      </c>
      <c r="D127" s="1" t="s">
        <v>66</v>
      </c>
      <c r="E127">
        <v>2011</v>
      </c>
      <c r="F127" s="1">
        <v>1</v>
      </c>
      <c r="G127" s="1">
        <v>490</v>
      </c>
      <c r="H127" s="1">
        <v>4.7005988023952092</v>
      </c>
      <c r="I127" s="1">
        <v>334</v>
      </c>
      <c r="J127" s="1">
        <v>5.1969230769230768</v>
      </c>
      <c r="K127" s="1">
        <v>325</v>
      </c>
      <c r="L127" s="1">
        <v>4.5</v>
      </c>
      <c r="M127" s="1">
        <v>334</v>
      </c>
      <c r="N127" s="1">
        <v>4.9754601226993866</v>
      </c>
      <c r="O127" s="1">
        <v>326</v>
      </c>
      <c r="P127" s="1">
        <v>4.5928143712574849</v>
      </c>
      <c r="Q127" s="1">
        <v>334</v>
      </c>
      <c r="R127" s="1">
        <v>5.1134969325153374</v>
      </c>
      <c r="S127" s="1">
        <v>326</v>
      </c>
      <c r="T127" s="1">
        <v>4.5568862275449105</v>
      </c>
      <c r="U127" s="1">
        <v>334</v>
      </c>
      <c r="V127" s="1">
        <v>5.1353846153846154</v>
      </c>
      <c r="W127" s="1">
        <v>325</v>
      </c>
      <c r="X127" s="1">
        <v>4.3903903903903903</v>
      </c>
      <c r="Y127" s="1">
        <v>333</v>
      </c>
      <c r="Z127" s="1">
        <v>5.1963190184049077</v>
      </c>
      <c r="AA127" s="1">
        <v>326</v>
      </c>
    </row>
    <row r="128" spans="1:27" x14ac:dyDescent="0.25">
      <c r="A128" s="22" t="str">
        <f t="shared" si="2"/>
        <v>2011UOLCB</v>
      </c>
      <c r="C128" t="s">
        <v>59</v>
      </c>
      <c r="D128" s="1" t="s">
        <v>67</v>
      </c>
      <c r="E128">
        <v>2011</v>
      </c>
      <c r="F128" s="1">
        <v>1</v>
      </c>
      <c r="G128" s="1">
        <v>951</v>
      </c>
      <c r="H128" s="1">
        <v>4.2555555555555555</v>
      </c>
      <c r="I128" s="1">
        <v>630</v>
      </c>
      <c r="J128" s="1">
        <v>4.7884297520661159</v>
      </c>
      <c r="K128" s="1">
        <v>605</v>
      </c>
      <c r="L128" s="1">
        <v>3.6930379746835444</v>
      </c>
      <c r="M128" s="1">
        <v>632</v>
      </c>
      <c r="N128" s="1">
        <v>4.1834710743801651</v>
      </c>
      <c r="O128" s="1">
        <v>605</v>
      </c>
      <c r="P128" s="1">
        <v>4.0222929936305736</v>
      </c>
      <c r="Q128" s="1">
        <v>628</v>
      </c>
      <c r="R128" s="1">
        <v>4.63</v>
      </c>
      <c r="S128" s="1">
        <v>600</v>
      </c>
      <c r="T128" s="1">
        <v>4.087301587301587</v>
      </c>
      <c r="U128" s="1">
        <v>630</v>
      </c>
      <c r="V128" s="1">
        <v>4.7874794069192754</v>
      </c>
      <c r="W128" s="1">
        <v>607</v>
      </c>
      <c r="X128" s="1">
        <v>4.1226114649681529</v>
      </c>
      <c r="Y128" s="1">
        <v>628</v>
      </c>
      <c r="Z128" s="1">
        <v>4.8112582781456954</v>
      </c>
      <c r="AA128" s="1">
        <v>604</v>
      </c>
    </row>
    <row r="129" spans="1:27" x14ac:dyDescent="0.25">
      <c r="A129" s="22" t="str">
        <f t="shared" si="2"/>
        <v>2011UOMusic &amp; Dance</v>
      </c>
      <c r="C129" t="s">
        <v>59</v>
      </c>
      <c r="D129" s="1" t="s">
        <v>68</v>
      </c>
      <c r="E129">
        <v>2011</v>
      </c>
      <c r="F129" s="1">
        <v>1</v>
      </c>
      <c r="G129" s="1">
        <v>106</v>
      </c>
      <c r="H129" s="1">
        <v>4.6951219512195124</v>
      </c>
      <c r="I129" s="1">
        <v>82</v>
      </c>
      <c r="J129" s="1">
        <v>5.2658227848101262</v>
      </c>
      <c r="K129" s="1">
        <v>79</v>
      </c>
      <c r="L129" s="1">
        <v>5.2317073170731705</v>
      </c>
      <c r="M129" s="1">
        <v>82</v>
      </c>
      <c r="N129" s="1">
        <v>5.7088607594936711</v>
      </c>
      <c r="O129" s="1">
        <v>79</v>
      </c>
      <c r="P129" s="1">
        <v>4.7317073170731705</v>
      </c>
      <c r="Q129" s="1">
        <v>82</v>
      </c>
      <c r="R129" s="1">
        <v>5.2025316455696204</v>
      </c>
      <c r="S129" s="1">
        <v>79</v>
      </c>
      <c r="T129" s="1">
        <v>4.6419753086419755</v>
      </c>
      <c r="U129" s="1">
        <v>81</v>
      </c>
      <c r="V129" s="1">
        <v>5.2564102564102564</v>
      </c>
      <c r="W129" s="1">
        <v>78</v>
      </c>
      <c r="X129" s="1">
        <v>4.2926829268292686</v>
      </c>
      <c r="Y129" s="1">
        <v>82</v>
      </c>
      <c r="Z129" s="1">
        <v>5.1772151898734178</v>
      </c>
      <c r="AA129" s="1">
        <v>79</v>
      </c>
    </row>
    <row r="130" spans="1:27" x14ac:dyDescent="0.25">
      <c r="A130" s="22" t="str">
        <f t="shared" si="2"/>
        <v>2011UOOther</v>
      </c>
      <c r="C130" t="s">
        <v>59</v>
      </c>
      <c r="D130" s="1" t="s">
        <v>69</v>
      </c>
      <c r="E130">
        <v>2011</v>
      </c>
      <c r="F130" s="1">
        <v>1</v>
      </c>
      <c r="G130" s="1">
        <v>988</v>
      </c>
      <c r="H130" s="1">
        <v>4.7234957020057307</v>
      </c>
      <c r="I130" s="1">
        <v>698</v>
      </c>
      <c r="J130" s="1">
        <v>5.1550960118168394</v>
      </c>
      <c r="K130" s="1">
        <v>677</v>
      </c>
      <c r="L130" s="1">
        <v>4.4240687679083095</v>
      </c>
      <c r="M130" s="1">
        <v>698</v>
      </c>
      <c r="N130" s="1">
        <v>4.778761061946903</v>
      </c>
      <c r="O130" s="1">
        <v>678</v>
      </c>
      <c r="P130" s="1">
        <v>4.576368876080692</v>
      </c>
      <c r="Q130" s="1">
        <v>694</v>
      </c>
      <c r="R130" s="1">
        <v>5.0385185185185186</v>
      </c>
      <c r="S130" s="1">
        <v>675</v>
      </c>
      <c r="T130" s="1">
        <v>4.4683908045977008</v>
      </c>
      <c r="U130" s="1">
        <v>696</v>
      </c>
      <c r="V130" s="1">
        <v>5.0221893491124261</v>
      </c>
      <c r="W130" s="1">
        <v>676</v>
      </c>
      <c r="X130" s="1">
        <v>4.3275862068965516</v>
      </c>
      <c r="Y130" s="1">
        <v>696</v>
      </c>
      <c r="Z130" s="1">
        <v>4.955817378497791</v>
      </c>
      <c r="AA130" s="1">
        <v>679</v>
      </c>
    </row>
    <row r="131" spans="1:27" x14ac:dyDescent="0.25">
      <c r="A131" s="22" t="str">
        <f t="shared" si="2"/>
        <v>2011UOENVIRONMENTAL STUDIES</v>
      </c>
      <c r="B131" s="1" t="s">
        <v>70</v>
      </c>
      <c r="C131" t="s">
        <v>59</v>
      </c>
      <c r="D131" s="1" t="s">
        <v>71</v>
      </c>
      <c r="E131">
        <v>2011</v>
      </c>
      <c r="F131" s="1">
        <v>2</v>
      </c>
      <c r="G131" s="1">
        <v>151</v>
      </c>
      <c r="H131" s="1">
        <v>4.7747747747747749</v>
      </c>
      <c r="I131" s="1">
        <v>111</v>
      </c>
      <c r="J131" s="1">
        <v>5.1696428571428568</v>
      </c>
      <c r="K131" s="1">
        <v>112</v>
      </c>
      <c r="L131" s="1">
        <v>4.4054054054054053</v>
      </c>
      <c r="M131" s="1">
        <v>111</v>
      </c>
      <c r="N131" s="1">
        <v>4.8125</v>
      </c>
      <c r="O131" s="1">
        <v>112</v>
      </c>
      <c r="P131" s="1">
        <v>4.6126126126126126</v>
      </c>
      <c r="Q131" s="1">
        <v>111</v>
      </c>
      <c r="R131" s="1">
        <v>5.125</v>
      </c>
      <c r="S131" s="1">
        <v>112</v>
      </c>
      <c r="T131" s="1">
        <v>4.5675675675675675</v>
      </c>
      <c r="U131" s="1">
        <v>111</v>
      </c>
      <c r="V131" s="1">
        <v>5.2792792792792795</v>
      </c>
      <c r="W131" s="1">
        <v>111</v>
      </c>
      <c r="X131" s="1">
        <v>4.2727272727272725</v>
      </c>
      <c r="Y131" s="1">
        <v>110</v>
      </c>
      <c r="Z131" s="1">
        <v>5.1171171171171173</v>
      </c>
      <c r="AA131" s="1">
        <v>111</v>
      </c>
    </row>
    <row r="132" spans="1:27" x14ac:dyDescent="0.25">
      <c r="A132" s="22" t="str">
        <f t="shared" si="2"/>
        <v>2011UOARCHITECTURE &amp; INTERIOR ARCH</v>
      </c>
      <c r="B132" s="1" t="s">
        <v>72</v>
      </c>
      <c r="C132" t="s">
        <v>59</v>
      </c>
      <c r="D132" s="1" t="s">
        <v>73</v>
      </c>
      <c r="E132">
        <v>2011</v>
      </c>
      <c r="F132" s="1">
        <v>2</v>
      </c>
      <c r="G132" s="1">
        <v>122</v>
      </c>
      <c r="H132" s="1">
        <v>4.7241379310344831</v>
      </c>
      <c r="I132" s="1">
        <v>87</v>
      </c>
      <c r="J132" s="1">
        <v>5.0116279069767442</v>
      </c>
      <c r="K132" s="1">
        <v>86</v>
      </c>
      <c r="L132" s="1">
        <v>4.6091954022988508</v>
      </c>
      <c r="M132" s="1">
        <v>87</v>
      </c>
      <c r="N132" s="1">
        <v>5.1511627906976747</v>
      </c>
      <c r="O132" s="1">
        <v>86</v>
      </c>
      <c r="P132" s="1">
        <v>4.5057471264367814</v>
      </c>
      <c r="Q132" s="1">
        <v>87</v>
      </c>
      <c r="R132" s="1">
        <v>4.9764705882352942</v>
      </c>
      <c r="S132" s="1">
        <v>85</v>
      </c>
      <c r="T132" s="1">
        <v>4.333333333333333</v>
      </c>
      <c r="U132" s="1">
        <v>87</v>
      </c>
      <c r="V132" s="1">
        <v>4.9767441860465116</v>
      </c>
      <c r="W132" s="1">
        <v>86</v>
      </c>
      <c r="X132" s="1">
        <v>4.2758620689655169</v>
      </c>
      <c r="Y132" s="1">
        <v>87</v>
      </c>
      <c r="Z132" s="1">
        <v>5.0470588235294116</v>
      </c>
      <c r="AA132" s="1">
        <v>85</v>
      </c>
    </row>
    <row r="133" spans="1:27" x14ac:dyDescent="0.25">
      <c r="A133" s="22" t="str">
        <f t="shared" si="2"/>
        <v>2011UOLANDSCAPE ARCHITECTURE</v>
      </c>
      <c r="B133" s="1" t="s">
        <v>74</v>
      </c>
      <c r="C133" t="s">
        <v>59</v>
      </c>
      <c r="D133" s="1" t="s">
        <v>75</v>
      </c>
      <c r="E133">
        <v>2011</v>
      </c>
      <c r="F133" s="1">
        <v>2</v>
      </c>
      <c r="G133" s="1">
        <v>19</v>
      </c>
      <c r="H133" s="1">
        <v>4.8181818181818183</v>
      </c>
      <c r="I133" s="1">
        <v>11</v>
      </c>
      <c r="J133" s="1">
        <v>5.2727272727272725</v>
      </c>
      <c r="K133" s="1">
        <v>11</v>
      </c>
      <c r="L133" s="1">
        <v>4.8181818181818183</v>
      </c>
      <c r="M133" s="1">
        <v>11</v>
      </c>
      <c r="N133" s="1">
        <v>5.4545454545454541</v>
      </c>
      <c r="O133" s="1">
        <v>11</v>
      </c>
      <c r="P133" s="1">
        <v>4.5454545454545459</v>
      </c>
      <c r="Q133" s="1">
        <v>11</v>
      </c>
      <c r="R133" s="1">
        <v>5.0909090909090908</v>
      </c>
      <c r="S133" s="1">
        <v>11</v>
      </c>
      <c r="T133" s="1">
        <v>4.5454545454545459</v>
      </c>
      <c r="U133" s="1">
        <v>11</v>
      </c>
      <c r="V133" s="1">
        <v>5.0909090909090908</v>
      </c>
      <c r="W133" s="1">
        <v>11</v>
      </c>
      <c r="X133" s="1">
        <v>4.3636363636363633</v>
      </c>
      <c r="Y133" s="1">
        <v>11</v>
      </c>
      <c r="Z133" s="1">
        <v>5.1818181818181817</v>
      </c>
      <c r="AA133" s="1">
        <v>11</v>
      </c>
    </row>
    <row r="134" spans="1:27" x14ac:dyDescent="0.25">
      <c r="A134" s="22" t="str">
        <f t="shared" si="2"/>
        <v>2011UOASIAN STUDIES</v>
      </c>
      <c r="B134" s="1" t="s">
        <v>76</v>
      </c>
      <c r="C134" t="s">
        <v>59</v>
      </c>
      <c r="D134" s="1" t="s">
        <v>77</v>
      </c>
      <c r="E134">
        <v>2011</v>
      </c>
      <c r="F134" s="1">
        <v>2</v>
      </c>
      <c r="G134" s="1">
        <v>9</v>
      </c>
      <c r="H134" s="1">
        <v>4.2</v>
      </c>
      <c r="I134" s="1">
        <v>5</v>
      </c>
      <c r="J134" s="1">
        <v>5.2</v>
      </c>
      <c r="K134" s="1">
        <v>5</v>
      </c>
      <c r="L134" s="1">
        <v>4.4000000000000004</v>
      </c>
      <c r="M134" s="1">
        <v>5</v>
      </c>
      <c r="N134" s="1">
        <v>4.2</v>
      </c>
      <c r="O134" s="1">
        <v>5</v>
      </c>
      <c r="P134" s="1">
        <v>4.8</v>
      </c>
      <c r="Q134" s="1">
        <v>5</v>
      </c>
      <c r="R134" s="1">
        <v>6</v>
      </c>
      <c r="S134" s="1">
        <v>5</v>
      </c>
      <c r="T134" s="1">
        <v>4.5999999999999996</v>
      </c>
      <c r="U134" s="1">
        <v>5</v>
      </c>
      <c r="V134" s="1">
        <v>5.2</v>
      </c>
      <c r="W134" s="1">
        <v>5</v>
      </c>
      <c r="X134" s="1">
        <v>3.8</v>
      </c>
      <c r="Y134" s="1">
        <v>5</v>
      </c>
      <c r="Z134" s="1">
        <v>4.8</v>
      </c>
      <c r="AA134" s="1">
        <v>5</v>
      </c>
    </row>
    <row r="135" spans="1:27" x14ac:dyDescent="0.25">
      <c r="A135" s="22" t="str">
        <f t="shared" si="2"/>
        <v>2011UOLATIN AMERICAN STUDIES</v>
      </c>
      <c r="B135" s="1" t="s">
        <v>78</v>
      </c>
      <c r="C135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4.5</v>
      </c>
      <c r="I135" s="1">
        <v>2</v>
      </c>
      <c r="J135" s="1">
        <v>4.5</v>
      </c>
      <c r="K135" s="1">
        <v>2</v>
      </c>
      <c r="L135" s="1">
        <v>3.5</v>
      </c>
      <c r="M135" s="1">
        <v>2</v>
      </c>
      <c r="N135" s="1">
        <v>3.5</v>
      </c>
      <c r="O135" s="1">
        <v>2</v>
      </c>
      <c r="P135" s="1">
        <v>3.5</v>
      </c>
      <c r="Q135" s="1">
        <v>2</v>
      </c>
      <c r="R135" s="1">
        <v>5.5</v>
      </c>
      <c r="S135" s="1">
        <v>2</v>
      </c>
      <c r="T135" s="1">
        <v>4.5</v>
      </c>
      <c r="U135" s="1">
        <v>2</v>
      </c>
      <c r="V135" s="1">
        <v>5</v>
      </c>
      <c r="W135" s="1">
        <v>2</v>
      </c>
      <c r="X135" s="1">
        <v>4.5</v>
      </c>
      <c r="Y135" s="1">
        <v>2</v>
      </c>
      <c r="Z135" s="1">
        <v>6</v>
      </c>
      <c r="AA135" s="1">
        <v>1</v>
      </c>
    </row>
    <row r="136" spans="1:27" x14ac:dyDescent="0.25">
      <c r="A136" s="22" t="str">
        <f t="shared" si="2"/>
        <v>2011UORUSSIAN &amp; EAST EUROPEAN STUDIES</v>
      </c>
      <c r="B136" s="1" t="s">
        <v>80</v>
      </c>
      <c r="C136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4.25</v>
      </c>
      <c r="I136" s="1">
        <v>4</v>
      </c>
      <c r="J136" s="1">
        <v>5</v>
      </c>
      <c r="K136" s="1">
        <v>4</v>
      </c>
      <c r="L136" s="1">
        <v>4.75</v>
      </c>
      <c r="M136" s="1">
        <v>4</v>
      </c>
      <c r="N136" s="1">
        <v>4.75</v>
      </c>
      <c r="O136" s="1">
        <v>4</v>
      </c>
      <c r="P136" s="1">
        <v>4.75</v>
      </c>
      <c r="Q136" s="1">
        <v>4</v>
      </c>
      <c r="R136" s="1">
        <v>5</v>
      </c>
      <c r="S136" s="1">
        <v>4</v>
      </c>
      <c r="T136" s="1">
        <v>4.25</v>
      </c>
      <c r="U136" s="1">
        <v>4</v>
      </c>
      <c r="V136" s="1">
        <v>4.5</v>
      </c>
      <c r="W136" s="1">
        <v>4</v>
      </c>
      <c r="X136" s="1">
        <v>3.5</v>
      </c>
      <c r="Y136" s="1">
        <v>4</v>
      </c>
      <c r="Z136" s="1">
        <v>4.75</v>
      </c>
      <c r="AA136" s="1">
        <v>4</v>
      </c>
    </row>
    <row r="137" spans="1:27" x14ac:dyDescent="0.25">
      <c r="A137" s="22" t="str">
        <f t="shared" si="2"/>
        <v>2011UOWOMEN'S &amp; GENDER STUDIES</v>
      </c>
      <c r="B137" s="1" t="s">
        <v>82</v>
      </c>
      <c r="C137" t="s">
        <v>59</v>
      </c>
      <c r="D137" s="1" t="s">
        <v>60</v>
      </c>
      <c r="E137">
        <v>2011</v>
      </c>
      <c r="F137" s="1">
        <v>2</v>
      </c>
      <c r="G137" s="1">
        <v>15</v>
      </c>
      <c r="H137" s="1">
        <v>4.4000000000000004</v>
      </c>
      <c r="I137" s="1">
        <v>10</v>
      </c>
      <c r="J137" s="1">
        <v>5.5</v>
      </c>
      <c r="K137" s="1">
        <v>10</v>
      </c>
      <c r="L137" s="1">
        <v>4.2</v>
      </c>
      <c r="M137" s="1">
        <v>10</v>
      </c>
      <c r="N137" s="1">
        <v>5</v>
      </c>
      <c r="O137" s="1">
        <v>10</v>
      </c>
      <c r="P137" s="1">
        <v>4.3</v>
      </c>
      <c r="Q137" s="1">
        <v>10</v>
      </c>
      <c r="R137" s="1">
        <v>5.4</v>
      </c>
      <c r="S137" s="1">
        <v>10</v>
      </c>
      <c r="T137" s="1">
        <v>4</v>
      </c>
      <c r="U137" s="1">
        <v>10</v>
      </c>
      <c r="V137" s="1">
        <v>5.5</v>
      </c>
      <c r="W137" s="1">
        <v>10</v>
      </c>
      <c r="X137" s="1">
        <v>3.9</v>
      </c>
      <c r="Y137" s="1">
        <v>10</v>
      </c>
      <c r="Z137" s="1">
        <v>5.2</v>
      </c>
      <c r="AA137" s="1">
        <v>10</v>
      </c>
    </row>
    <row r="138" spans="1:27" x14ac:dyDescent="0.25">
      <c r="A138" s="22" t="str">
        <f t="shared" si="2"/>
        <v>2011UOETHNIC STUDIES</v>
      </c>
      <c r="B138" s="1" t="s">
        <v>83</v>
      </c>
      <c r="C138" t="s">
        <v>59</v>
      </c>
      <c r="D138" s="1" t="s">
        <v>84</v>
      </c>
      <c r="E138">
        <v>2011</v>
      </c>
      <c r="F138" s="1">
        <v>2</v>
      </c>
      <c r="G138" s="1">
        <v>7</v>
      </c>
      <c r="H138" s="1">
        <v>3.8</v>
      </c>
      <c r="I138" s="1">
        <v>5</v>
      </c>
      <c r="J138" s="1">
        <v>5.2</v>
      </c>
      <c r="K138" s="1">
        <v>5</v>
      </c>
      <c r="L138" s="1">
        <v>4</v>
      </c>
      <c r="M138" s="1">
        <v>5</v>
      </c>
      <c r="N138" s="1">
        <v>4.8</v>
      </c>
      <c r="O138" s="1">
        <v>5</v>
      </c>
      <c r="P138" s="1">
        <v>3.8</v>
      </c>
      <c r="Q138" s="1">
        <v>5</v>
      </c>
      <c r="R138" s="1">
        <v>4.8</v>
      </c>
      <c r="S138" s="1">
        <v>5</v>
      </c>
      <c r="T138" s="1">
        <v>3.6</v>
      </c>
      <c r="U138" s="1">
        <v>5</v>
      </c>
      <c r="V138" s="1">
        <v>4.4000000000000004</v>
      </c>
      <c r="W138" s="1">
        <v>5</v>
      </c>
      <c r="X138" s="1">
        <v>3.6</v>
      </c>
      <c r="Y138" s="1">
        <v>5</v>
      </c>
      <c r="Z138" s="1">
        <v>4.8</v>
      </c>
      <c r="AA138" s="1">
        <v>5</v>
      </c>
    </row>
    <row r="139" spans="1:27" x14ac:dyDescent="0.25">
      <c r="A139" s="22" t="str">
        <f t="shared" si="2"/>
        <v>2011UOJOURNALISM &amp; COMMUNICATION</v>
      </c>
      <c r="B139" s="1" t="s">
        <v>85</v>
      </c>
      <c r="C139" t="s">
        <v>59</v>
      </c>
      <c r="D139" s="1" t="s">
        <v>86</v>
      </c>
      <c r="E139">
        <v>2011</v>
      </c>
      <c r="F139" s="1">
        <v>2</v>
      </c>
      <c r="G139" s="1">
        <v>490</v>
      </c>
      <c r="H139" s="1">
        <v>4.7005988023952092</v>
      </c>
      <c r="I139" s="1">
        <v>334</v>
      </c>
      <c r="J139" s="1">
        <v>5.1969230769230768</v>
      </c>
      <c r="K139" s="1">
        <v>325</v>
      </c>
      <c r="L139" s="1">
        <v>4.5</v>
      </c>
      <c r="M139" s="1">
        <v>334</v>
      </c>
      <c r="N139" s="1">
        <v>4.9754601226993866</v>
      </c>
      <c r="O139" s="1">
        <v>326</v>
      </c>
      <c r="P139" s="1">
        <v>4.5928143712574849</v>
      </c>
      <c r="Q139" s="1">
        <v>334</v>
      </c>
      <c r="R139" s="1">
        <v>5.1134969325153374</v>
      </c>
      <c r="S139" s="1">
        <v>326</v>
      </c>
      <c r="T139" s="1">
        <v>4.5568862275449105</v>
      </c>
      <c r="U139" s="1">
        <v>334</v>
      </c>
      <c r="V139" s="1">
        <v>5.1353846153846154</v>
      </c>
      <c r="W139" s="1">
        <v>325</v>
      </c>
      <c r="X139" s="1">
        <v>4.3903903903903903</v>
      </c>
      <c r="Y139" s="1">
        <v>333</v>
      </c>
      <c r="Z139" s="1">
        <v>5.1963190184049077</v>
      </c>
      <c r="AA139" s="1">
        <v>326</v>
      </c>
    </row>
    <row r="140" spans="1:27" x14ac:dyDescent="0.25">
      <c r="A140" s="22" t="str">
        <f t="shared" si="2"/>
        <v>2011UOCOMPUTER &amp; INFORMATION SCIENCE</v>
      </c>
      <c r="B140" s="1" t="s">
        <v>87</v>
      </c>
      <c r="C140" t="s">
        <v>59</v>
      </c>
      <c r="D140" s="1" t="s">
        <v>88</v>
      </c>
      <c r="E140">
        <v>2011</v>
      </c>
      <c r="F140" s="1">
        <v>2</v>
      </c>
      <c r="G140" s="1">
        <v>73</v>
      </c>
      <c r="H140" s="1">
        <v>4.6190476190476186</v>
      </c>
      <c r="I140" s="1">
        <v>42</v>
      </c>
      <c r="J140" s="1">
        <v>4.8250000000000002</v>
      </c>
      <c r="K140" s="1">
        <v>40</v>
      </c>
      <c r="L140" s="1">
        <v>4.1190476190476186</v>
      </c>
      <c r="M140" s="1">
        <v>42</v>
      </c>
      <c r="N140" s="1">
        <v>4.2564102564102564</v>
      </c>
      <c r="O140" s="1">
        <v>39</v>
      </c>
      <c r="P140" s="1">
        <v>4.1190476190476186</v>
      </c>
      <c r="Q140" s="1">
        <v>42</v>
      </c>
      <c r="R140" s="1">
        <v>4.45</v>
      </c>
      <c r="S140" s="1">
        <v>40</v>
      </c>
      <c r="T140" s="1">
        <v>4.3809523809523814</v>
      </c>
      <c r="U140" s="1">
        <v>42</v>
      </c>
      <c r="V140" s="1">
        <v>4.7750000000000004</v>
      </c>
      <c r="W140" s="1">
        <v>40</v>
      </c>
      <c r="X140" s="1">
        <v>4.2142857142857144</v>
      </c>
      <c r="Y140" s="1">
        <v>42</v>
      </c>
      <c r="Z140" s="1">
        <v>4.5897435897435894</v>
      </c>
      <c r="AA140" s="1">
        <v>39</v>
      </c>
    </row>
    <row r="141" spans="1:27" x14ac:dyDescent="0.25">
      <c r="A141" s="22" t="str">
        <f t="shared" si="2"/>
        <v>2011UOEDUCATIONAL STUDIES</v>
      </c>
      <c r="B141" s="1" t="s">
        <v>89</v>
      </c>
      <c r="C141" t="s">
        <v>59</v>
      </c>
      <c r="D141" s="1" t="s">
        <v>90</v>
      </c>
      <c r="E141">
        <v>2011</v>
      </c>
      <c r="F141" s="1">
        <v>2</v>
      </c>
      <c r="G141" s="1">
        <v>137</v>
      </c>
      <c r="H141" s="1">
        <v>4.18</v>
      </c>
      <c r="I141" s="1">
        <v>100</v>
      </c>
      <c r="J141" s="1">
        <v>4.8865979381443303</v>
      </c>
      <c r="K141" s="1">
        <v>97</v>
      </c>
      <c r="L141" s="1">
        <v>4.09</v>
      </c>
      <c r="M141" s="1">
        <v>100</v>
      </c>
      <c r="N141" s="1">
        <v>4.4742268041237114</v>
      </c>
      <c r="O141" s="1">
        <v>97</v>
      </c>
      <c r="P141" s="1">
        <v>4.2020202020202024</v>
      </c>
      <c r="Q141" s="1">
        <v>99</v>
      </c>
      <c r="R141" s="1">
        <v>4.71875</v>
      </c>
      <c r="S141" s="1">
        <v>96</v>
      </c>
      <c r="T141" s="1">
        <v>4.26</v>
      </c>
      <c r="U141" s="1">
        <v>100</v>
      </c>
      <c r="V141" s="1">
        <v>4.9381443298969074</v>
      </c>
      <c r="W141" s="1">
        <v>97</v>
      </c>
      <c r="X141" s="1">
        <v>4.2</v>
      </c>
      <c r="Y141" s="1">
        <v>100</v>
      </c>
      <c r="Z141" s="1">
        <v>4.9896907216494846</v>
      </c>
      <c r="AA141" s="1">
        <v>97</v>
      </c>
    </row>
    <row r="142" spans="1:27" x14ac:dyDescent="0.25">
      <c r="A142" s="22" t="str">
        <f t="shared" si="2"/>
        <v>2011UOSPECIAL EDUCATION</v>
      </c>
      <c r="B142" s="1" t="s">
        <v>91</v>
      </c>
      <c r="C142" t="s">
        <v>59</v>
      </c>
      <c r="D142" s="1" t="s">
        <v>92</v>
      </c>
      <c r="E142">
        <v>2011</v>
      </c>
      <c r="F142" s="1">
        <v>2</v>
      </c>
      <c r="G142" s="1">
        <v>61</v>
      </c>
      <c r="H142" s="1">
        <v>4.3673469387755102</v>
      </c>
      <c r="I142" s="1">
        <v>49</v>
      </c>
      <c r="J142" s="1">
        <v>4.854166666666667</v>
      </c>
      <c r="K142" s="1">
        <v>48</v>
      </c>
      <c r="L142" s="1">
        <v>4.0612244897959187</v>
      </c>
      <c r="M142" s="1">
        <v>49</v>
      </c>
      <c r="N142" s="1">
        <v>4.520833333333333</v>
      </c>
      <c r="O142" s="1">
        <v>48</v>
      </c>
      <c r="P142" s="1">
        <v>4.3061224489795915</v>
      </c>
      <c r="Q142" s="1">
        <v>49</v>
      </c>
      <c r="R142" s="1">
        <v>4.8723404255319149</v>
      </c>
      <c r="S142" s="1">
        <v>47</v>
      </c>
      <c r="T142" s="1">
        <v>4.3877551020408161</v>
      </c>
      <c r="U142" s="1">
        <v>49</v>
      </c>
      <c r="V142" s="1">
        <v>4.8723404255319149</v>
      </c>
      <c r="W142" s="1">
        <v>47</v>
      </c>
      <c r="X142" s="1">
        <v>4.3125</v>
      </c>
      <c r="Y142" s="1">
        <v>48</v>
      </c>
      <c r="Z142" s="1">
        <v>4.9130434782608692</v>
      </c>
      <c r="AA142" s="1">
        <v>46</v>
      </c>
    </row>
    <row r="143" spans="1:27" x14ac:dyDescent="0.25">
      <c r="A143" s="22" t="str">
        <f t="shared" si="2"/>
        <v>2011UOLINGUISTICS</v>
      </c>
      <c r="B143" s="1" t="s">
        <v>93</v>
      </c>
      <c r="C143" t="s">
        <v>59</v>
      </c>
      <c r="D143" s="1" t="s">
        <v>94</v>
      </c>
      <c r="E143">
        <v>2011</v>
      </c>
      <c r="F143" s="1">
        <v>2</v>
      </c>
      <c r="G143" s="1">
        <v>44</v>
      </c>
      <c r="H143" s="1">
        <v>4.7666666666666666</v>
      </c>
      <c r="I143" s="1">
        <v>30</v>
      </c>
      <c r="J143" s="1">
        <v>5.096774193548387</v>
      </c>
      <c r="K143" s="1">
        <v>31</v>
      </c>
      <c r="L143" s="1">
        <v>4.4838709677419351</v>
      </c>
      <c r="M143" s="1">
        <v>31</v>
      </c>
      <c r="N143" s="1">
        <v>4.709677419354839</v>
      </c>
      <c r="O143" s="1">
        <v>31</v>
      </c>
      <c r="P143" s="1">
        <v>4.5483870967741939</v>
      </c>
      <c r="Q143" s="1">
        <v>31</v>
      </c>
      <c r="R143" s="1">
        <v>5.032258064516129</v>
      </c>
      <c r="S143" s="1">
        <v>31</v>
      </c>
      <c r="T143" s="1">
        <v>4.419354838709677</v>
      </c>
      <c r="U143" s="1">
        <v>31</v>
      </c>
      <c r="V143" s="1">
        <v>4.67741935483871</v>
      </c>
      <c r="W143" s="1">
        <v>31</v>
      </c>
      <c r="X143" s="1">
        <v>4.064516129032258</v>
      </c>
      <c r="Y143" s="1">
        <v>31</v>
      </c>
      <c r="Z143" s="1">
        <v>4.774193548387097</v>
      </c>
      <c r="AA143" s="1">
        <v>31</v>
      </c>
    </row>
    <row r="144" spans="1:27" x14ac:dyDescent="0.25">
      <c r="A144" s="22" t="str">
        <f t="shared" si="2"/>
        <v>2011UOCOMPARATIVE LITERATURE</v>
      </c>
      <c r="B144" s="1" t="s">
        <v>95</v>
      </c>
      <c r="C144" t="s">
        <v>59</v>
      </c>
      <c r="D144" s="1" t="s">
        <v>96</v>
      </c>
      <c r="E144">
        <v>2011</v>
      </c>
      <c r="F144" s="1">
        <v>2</v>
      </c>
      <c r="G144" s="1">
        <v>17</v>
      </c>
      <c r="H144" s="1">
        <v>4.8</v>
      </c>
      <c r="I144" s="1">
        <v>15</v>
      </c>
      <c r="J144" s="1">
        <v>5.2666666666666666</v>
      </c>
      <c r="K144" s="1">
        <v>15</v>
      </c>
      <c r="L144" s="1">
        <v>5</v>
      </c>
      <c r="M144" s="1">
        <v>15</v>
      </c>
      <c r="N144" s="1">
        <v>5.4</v>
      </c>
      <c r="O144" s="1">
        <v>15</v>
      </c>
      <c r="P144" s="1">
        <v>4.8</v>
      </c>
      <c r="Q144" s="1">
        <v>15</v>
      </c>
      <c r="R144" s="1">
        <v>5.2</v>
      </c>
      <c r="S144" s="1">
        <v>15</v>
      </c>
      <c r="T144" s="1">
        <v>4.666666666666667</v>
      </c>
      <c r="U144" s="1">
        <v>15</v>
      </c>
      <c r="V144" s="1">
        <v>5</v>
      </c>
      <c r="W144" s="1">
        <v>15</v>
      </c>
      <c r="X144" s="1">
        <v>4.2</v>
      </c>
      <c r="Y144" s="1">
        <v>15</v>
      </c>
      <c r="Z144" s="1">
        <v>4.9333333333333336</v>
      </c>
      <c r="AA144" s="1">
        <v>15</v>
      </c>
    </row>
    <row r="145" spans="1:27" x14ac:dyDescent="0.25">
      <c r="A145" s="22" t="str">
        <f t="shared" si="2"/>
        <v>2011UOE ASIAN LANGUAGES &amp; LITERATURE</v>
      </c>
      <c r="B145" s="1" t="s">
        <v>97</v>
      </c>
      <c r="C145" t="s">
        <v>59</v>
      </c>
      <c r="D145" s="1" t="s">
        <v>98</v>
      </c>
      <c r="E145">
        <v>2011</v>
      </c>
      <c r="F145" s="1">
        <v>2</v>
      </c>
      <c r="G145" s="1">
        <v>52</v>
      </c>
      <c r="H145" s="1">
        <v>4.7631578947368425</v>
      </c>
      <c r="I145" s="1">
        <v>38</v>
      </c>
      <c r="J145" s="1">
        <v>5.0270270270270272</v>
      </c>
      <c r="K145" s="1">
        <v>37</v>
      </c>
      <c r="L145" s="1">
        <v>4.9210526315789478</v>
      </c>
      <c r="M145" s="1">
        <v>38</v>
      </c>
      <c r="N145" s="1">
        <v>5.0540540540540544</v>
      </c>
      <c r="O145" s="1">
        <v>37</v>
      </c>
      <c r="P145" s="1">
        <v>4.7631578947368425</v>
      </c>
      <c r="Q145" s="1">
        <v>38</v>
      </c>
      <c r="R145" s="1">
        <v>5.1081081081081079</v>
      </c>
      <c r="S145" s="1">
        <v>37</v>
      </c>
      <c r="T145" s="1">
        <v>4.3421052631578947</v>
      </c>
      <c r="U145" s="1">
        <v>38</v>
      </c>
      <c r="V145" s="1">
        <v>4.6486486486486482</v>
      </c>
      <c r="W145" s="1">
        <v>37</v>
      </c>
      <c r="X145" s="1">
        <v>3.9736842105263159</v>
      </c>
      <c r="Y145" s="1">
        <v>38</v>
      </c>
      <c r="Z145" s="1">
        <v>4.5405405405405403</v>
      </c>
      <c r="AA145" s="1">
        <v>37</v>
      </c>
    </row>
    <row r="146" spans="1:27" x14ac:dyDescent="0.25">
      <c r="A146" s="22" t="str">
        <f t="shared" si="2"/>
        <v>2011UOGERMAN LANGUAGES &amp; LITERATURE</v>
      </c>
      <c r="B146" s="1" t="s">
        <v>99</v>
      </c>
      <c r="C146" t="s">
        <v>59</v>
      </c>
      <c r="D146" s="1" t="s">
        <v>100</v>
      </c>
      <c r="E146">
        <v>2011</v>
      </c>
      <c r="F146" s="1">
        <v>2</v>
      </c>
      <c r="G146" s="1">
        <v>11</v>
      </c>
      <c r="H146" s="1">
        <v>4.8571428571428568</v>
      </c>
      <c r="I146" s="1">
        <v>7</v>
      </c>
      <c r="J146" s="1">
        <v>5</v>
      </c>
      <c r="K146" s="1">
        <v>5</v>
      </c>
      <c r="L146" s="1">
        <v>4.8571428571428568</v>
      </c>
      <c r="M146" s="1">
        <v>7</v>
      </c>
      <c r="N146" s="1">
        <v>5.2</v>
      </c>
      <c r="O146" s="1">
        <v>5</v>
      </c>
      <c r="P146" s="1">
        <v>4.8571428571428568</v>
      </c>
      <c r="Q146" s="1">
        <v>7</v>
      </c>
      <c r="R146" s="1">
        <v>5.6</v>
      </c>
      <c r="S146" s="1">
        <v>5</v>
      </c>
      <c r="T146" s="1">
        <v>4.5714285714285712</v>
      </c>
      <c r="U146" s="1">
        <v>7</v>
      </c>
      <c r="V146" s="1">
        <v>5.6</v>
      </c>
      <c r="W146" s="1">
        <v>5</v>
      </c>
      <c r="X146" s="1">
        <v>4.1428571428571432</v>
      </c>
      <c r="Y146" s="1">
        <v>7</v>
      </c>
      <c r="Z146" s="1">
        <v>5.2</v>
      </c>
      <c r="AA146" s="1">
        <v>5</v>
      </c>
    </row>
    <row r="147" spans="1:27" x14ac:dyDescent="0.25">
      <c r="A147" s="22" t="str">
        <f t="shared" si="2"/>
        <v>2011UOROMANCE LANGUAGES</v>
      </c>
      <c r="B147" s="1" t="s">
        <v>101</v>
      </c>
      <c r="C147" t="s">
        <v>59</v>
      </c>
      <c r="D147" s="1" t="s">
        <v>102</v>
      </c>
      <c r="E147">
        <v>2011</v>
      </c>
      <c r="F147" s="1">
        <v>2</v>
      </c>
      <c r="G147" s="1">
        <v>125</v>
      </c>
      <c r="H147" s="1">
        <v>4.6860465116279073</v>
      </c>
      <c r="I147" s="1">
        <v>86</v>
      </c>
      <c r="J147" s="1">
        <v>5.3058823529411763</v>
      </c>
      <c r="K147" s="1">
        <v>85</v>
      </c>
      <c r="L147" s="1">
        <v>4.5</v>
      </c>
      <c r="M147" s="1">
        <v>86</v>
      </c>
      <c r="N147" s="1">
        <v>5.0235294117647058</v>
      </c>
      <c r="O147" s="1">
        <v>85</v>
      </c>
      <c r="P147" s="1">
        <v>4.6627906976744189</v>
      </c>
      <c r="Q147" s="1">
        <v>86</v>
      </c>
      <c r="R147" s="1">
        <v>5.2738095238095237</v>
      </c>
      <c r="S147" s="1">
        <v>84</v>
      </c>
      <c r="T147" s="1">
        <v>4.5176470588235293</v>
      </c>
      <c r="U147" s="1">
        <v>85</v>
      </c>
      <c r="V147" s="1">
        <v>5.1807228915662646</v>
      </c>
      <c r="W147" s="1">
        <v>83</v>
      </c>
      <c r="X147" s="1">
        <v>4.3095238095238093</v>
      </c>
      <c r="Y147" s="1">
        <v>84</v>
      </c>
      <c r="Z147" s="1">
        <v>5.0705882352941174</v>
      </c>
      <c r="AA147" s="1">
        <v>85</v>
      </c>
    </row>
    <row r="148" spans="1:27" x14ac:dyDescent="0.25">
      <c r="A148" s="22" t="str">
        <f t="shared" si="2"/>
        <v>2011UOENGLISH</v>
      </c>
      <c r="B148" s="1" t="s">
        <v>103</v>
      </c>
      <c r="C148" t="s">
        <v>59</v>
      </c>
      <c r="D148" s="1" t="s">
        <v>104</v>
      </c>
      <c r="E148">
        <v>2011</v>
      </c>
      <c r="F148" s="1">
        <v>2</v>
      </c>
      <c r="G148" s="1">
        <v>199</v>
      </c>
      <c r="H148" s="1">
        <v>4.7032258064516128</v>
      </c>
      <c r="I148" s="1">
        <v>155</v>
      </c>
      <c r="J148" s="1">
        <v>5.2039473684210522</v>
      </c>
      <c r="K148" s="1">
        <v>152</v>
      </c>
      <c r="L148" s="1">
        <v>4.6838709677419352</v>
      </c>
      <c r="M148" s="1">
        <v>155</v>
      </c>
      <c r="N148" s="1">
        <v>5.1842105263157894</v>
      </c>
      <c r="O148" s="1">
        <v>152</v>
      </c>
      <c r="P148" s="1">
        <v>4.6405228758169939</v>
      </c>
      <c r="Q148" s="1">
        <v>153</v>
      </c>
      <c r="R148" s="1">
        <v>5.1258278145695364</v>
      </c>
      <c r="S148" s="1">
        <v>151</v>
      </c>
      <c r="T148" s="1">
        <v>4.4709677419354836</v>
      </c>
      <c r="U148" s="1">
        <v>155</v>
      </c>
      <c r="V148" s="1">
        <v>5.1381578947368425</v>
      </c>
      <c r="W148" s="1">
        <v>152</v>
      </c>
      <c r="X148" s="1">
        <v>4.3354838709677423</v>
      </c>
      <c r="Y148" s="1">
        <v>155</v>
      </c>
      <c r="Z148" s="1">
        <v>5.0855263157894735</v>
      </c>
      <c r="AA148" s="1">
        <v>152</v>
      </c>
    </row>
    <row r="149" spans="1:27" x14ac:dyDescent="0.25">
      <c r="A149" s="22" t="str">
        <f t="shared" si="2"/>
        <v>2011UOCOMMUNITY EDUCATION PGM</v>
      </c>
      <c r="B149" s="1" t="s">
        <v>105</v>
      </c>
      <c r="C149" t="s">
        <v>59</v>
      </c>
      <c r="D149" s="1" t="s">
        <v>106</v>
      </c>
      <c r="E149">
        <v>2011</v>
      </c>
      <c r="F149" s="1">
        <v>2</v>
      </c>
      <c r="G149" s="1">
        <v>988</v>
      </c>
      <c r="H149" s="1">
        <v>4.7234957020057307</v>
      </c>
      <c r="I149" s="1">
        <v>698</v>
      </c>
      <c r="J149" s="1">
        <v>5.1550960118168394</v>
      </c>
      <c r="K149" s="1">
        <v>677</v>
      </c>
      <c r="L149" s="1">
        <v>4.4240687679083095</v>
      </c>
      <c r="M149" s="1">
        <v>698</v>
      </c>
      <c r="N149" s="1">
        <v>4.778761061946903</v>
      </c>
      <c r="O149" s="1">
        <v>678</v>
      </c>
      <c r="P149" s="1">
        <v>4.576368876080692</v>
      </c>
      <c r="Q149" s="1">
        <v>694</v>
      </c>
      <c r="R149" s="1">
        <v>5.0385185185185186</v>
      </c>
      <c r="S149" s="1">
        <v>675</v>
      </c>
      <c r="T149" s="1">
        <v>4.4683908045977008</v>
      </c>
      <c r="U149" s="1">
        <v>696</v>
      </c>
      <c r="V149" s="1">
        <v>5.0221893491124261</v>
      </c>
      <c r="W149" s="1">
        <v>676</v>
      </c>
      <c r="X149" s="1">
        <v>4.3275862068965516</v>
      </c>
      <c r="Y149" s="1">
        <v>696</v>
      </c>
      <c r="Z149" s="1">
        <v>4.955817378497791</v>
      </c>
      <c r="AA149" s="1">
        <v>679</v>
      </c>
    </row>
    <row r="150" spans="1:27" x14ac:dyDescent="0.25">
      <c r="A150" s="22" t="str">
        <f t="shared" si="2"/>
        <v>2011UOBIOLOGY</v>
      </c>
      <c r="B150" s="1" t="s">
        <v>107</v>
      </c>
      <c r="C150" t="s">
        <v>59</v>
      </c>
      <c r="D150" s="1" t="s">
        <v>108</v>
      </c>
      <c r="E150">
        <v>2011</v>
      </c>
      <c r="F150" s="1">
        <v>2</v>
      </c>
      <c r="G150" s="1">
        <v>321</v>
      </c>
      <c r="H150" s="1">
        <v>4.6447368421052628</v>
      </c>
      <c r="I150" s="1">
        <v>228</v>
      </c>
      <c r="J150" s="1">
        <v>5.0616740088105727</v>
      </c>
      <c r="K150" s="1">
        <v>227</v>
      </c>
      <c r="L150" s="1">
        <v>4.3421052631578947</v>
      </c>
      <c r="M150" s="1">
        <v>228</v>
      </c>
      <c r="N150" s="1">
        <v>4.5947136563876656</v>
      </c>
      <c r="O150" s="1">
        <v>227</v>
      </c>
      <c r="P150" s="1">
        <v>4.4889867841409687</v>
      </c>
      <c r="Q150" s="1">
        <v>227</v>
      </c>
      <c r="R150" s="1">
        <v>4.9030837004405283</v>
      </c>
      <c r="S150" s="1">
        <v>227</v>
      </c>
      <c r="T150" s="1">
        <v>4.462555066079295</v>
      </c>
      <c r="U150" s="1">
        <v>227</v>
      </c>
      <c r="V150" s="1">
        <v>4.9557522123893802</v>
      </c>
      <c r="W150" s="1">
        <v>226</v>
      </c>
      <c r="X150" s="1">
        <v>4.3612334801762112</v>
      </c>
      <c r="Y150" s="1">
        <v>227</v>
      </c>
      <c r="Z150" s="1">
        <v>4.9735682819383262</v>
      </c>
      <c r="AA150" s="1">
        <v>227</v>
      </c>
    </row>
    <row r="151" spans="1:27" x14ac:dyDescent="0.25">
      <c r="A151" s="22" t="str">
        <f t="shared" si="2"/>
        <v>2011UOHUMAN PHYSIOLOGY</v>
      </c>
      <c r="B151" s="1" t="s">
        <v>109</v>
      </c>
      <c r="C151" t="s">
        <v>59</v>
      </c>
      <c r="D151" s="1" t="s">
        <v>110</v>
      </c>
      <c r="E151">
        <v>2011</v>
      </c>
      <c r="F151" s="1">
        <v>2</v>
      </c>
      <c r="G151" s="1">
        <v>280</v>
      </c>
      <c r="H151" s="1">
        <v>4.5735294117647056</v>
      </c>
      <c r="I151" s="1">
        <v>204</v>
      </c>
      <c r="J151" s="1">
        <v>5.0049999999999999</v>
      </c>
      <c r="K151" s="1">
        <v>200</v>
      </c>
      <c r="L151" s="1">
        <v>4.2549019607843137</v>
      </c>
      <c r="M151" s="1">
        <v>204</v>
      </c>
      <c r="N151" s="1">
        <v>4.55</v>
      </c>
      <c r="O151" s="1">
        <v>200</v>
      </c>
      <c r="P151" s="1">
        <v>4.4088669950738915</v>
      </c>
      <c r="Q151" s="1">
        <v>203</v>
      </c>
      <c r="R151" s="1">
        <v>4.835</v>
      </c>
      <c r="S151" s="1">
        <v>200</v>
      </c>
      <c r="T151" s="1">
        <v>4.4558823529411766</v>
      </c>
      <c r="U151" s="1">
        <v>204</v>
      </c>
      <c r="V151" s="1">
        <v>4.9447236180904524</v>
      </c>
      <c r="W151" s="1">
        <v>199</v>
      </c>
      <c r="X151" s="1">
        <v>4.3152709359605907</v>
      </c>
      <c r="Y151" s="1">
        <v>203</v>
      </c>
      <c r="Z151" s="1">
        <v>4.9850746268656714</v>
      </c>
      <c r="AA151" s="1">
        <v>201</v>
      </c>
    </row>
    <row r="152" spans="1:27" x14ac:dyDescent="0.25">
      <c r="A152" s="22" t="str">
        <f t="shared" si="2"/>
        <v>2011UOMATHEMATICS</v>
      </c>
      <c r="B152" s="1" t="s">
        <v>111</v>
      </c>
      <c r="C152" t="s">
        <v>59</v>
      </c>
      <c r="D152" s="1" t="s">
        <v>112</v>
      </c>
      <c r="E152">
        <v>2011</v>
      </c>
      <c r="F152" s="1">
        <v>2</v>
      </c>
      <c r="G152" s="1">
        <v>88</v>
      </c>
      <c r="H152" s="1">
        <v>4.4925373134328357</v>
      </c>
      <c r="I152" s="1">
        <v>67</v>
      </c>
      <c r="J152" s="1">
        <v>4.8787878787878789</v>
      </c>
      <c r="K152" s="1">
        <v>66</v>
      </c>
      <c r="L152" s="1">
        <v>4.3939393939393936</v>
      </c>
      <c r="M152" s="1">
        <v>66</v>
      </c>
      <c r="N152" s="1">
        <v>4.7575757575757578</v>
      </c>
      <c r="O152" s="1">
        <v>66</v>
      </c>
      <c r="P152" s="1">
        <v>4.3731343283582094</v>
      </c>
      <c r="Q152" s="1">
        <v>67</v>
      </c>
      <c r="R152" s="1">
        <v>4.7878787878787881</v>
      </c>
      <c r="S152" s="1">
        <v>66</v>
      </c>
      <c r="T152" s="1">
        <v>4.5223880597014929</v>
      </c>
      <c r="U152" s="1">
        <v>67</v>
      </c>
      <c r="V152" s="1">
        <v>4.8787878787878789</v>
      </c>
      <c r="W152" s="1">
        <v>66</v>
      </c>
      <c r="X152" s="1">
        <v>4.4328358208955221</v>
      </c>
      <c r="Y152" s="1">
        <v>67</v>
      </c>
      <c r="Z152" s="1">
        <v>4.8787878787878789</v>
      </c>
      <c r="AA152" s="1">
        <v>66</v>
      </c>
    </row>
    <row r="153" spans="1:27" x14ac:dyDescent="0.25">
      <c r="A153" s="22" t="str">
        <f t="shared" si="2"/>
        <v>2011UOGENERAL SCIENCE</v>
      </c>
      <c r="B153" s="1" t="s">
        <v>113</v>
      </c>
      <c r="C153" t="s">
        <v>59</v>
      </c>
      <c r="D153" s="1" t="s">
        <v>114</v>
      </c>
      <c r="E153">
        <v>2011</v>
      </c>
      <c r="F153" s="1">
        <v>2</v>
      </c>
      <c r="G153" s="1">
        <v>61</v>
      </c>
      <c r="H153" s="1">
        <v>4.6470588235294121</v>
      </c>
      <c r="I153" s="1">
        <v>51</v>
      </c>
      <c r="J153" s="1">
        <v>5</v>
      </c>
      <c r="K153" s="1">
        <v>51</v>
      </c>
      <c r="L153" s="1">
        <v>4.3921568627450984</v>
      </c>
      <c r="M153" s="1">
        <v>51</v>
      </c>
      <c r="N153" s="1">
        <v>4.784313725490196</v>
      </c>
      <c r="O153" s="1">
        <v>51</v>
      </c>
      <c r="P153" s="1">
        <v>4.5686274509803919</v>
      </c>
      <c r="Q153" s="1">
        <v>51</v>
      </c>
      <c r="R153" s="1">
        <v>4.9803921568627452</v>
      </c>
      <c r="S153" s="1">
        <v>51</v>
      </c>
      <c r="T153" s="1">
        <v>4.5882352941176467</v>
      </c>
      <c r="U153" s="1">
        <v>51</v>
      </c>
      <c r="V153" s="1">
        <v>5.0196078431372548</v>
      </c>
      <c r="W153" s="1">
        <v>51</v>
      </c>
      <c r="X153" s="1">
        <v>4.5882352941176467</v>
      </c>
      <c r="Y153" s="1">
        <v>51</v>
      </c>
      <c r="Z153" s="1">
        <v>5.0392156862745097</v>
      </c>
      <c r="AA153" s="1">
        <v>51</v>
      </c>
    </row>
    <row r="154" spans="1:27" x14ac:dyDescent="0.25">
      <c r="A154" s="22" t="str">
        <f t="shared" si="2"/>
        <v>2011UOINTERNATIONAL STUDIES</v>
      </c>
      <c r="B154" s="1" t="s">
        <v>115</v>
      </c>
      <c r="C154" t="s">
        <v>59</v>
      </c>
      <c r="D154" s="1" t="s">
        <v>116</v>
      </c>
      <c r="E154">
        <v>2011</v>
      </c>
      <c r="F154" s="1">
        <v>2</v>
      </c>
      <c r="G154" s="1">
        <v>76</v>
      </c>
      <c r="H154" s="1">
        <v>4.5849056603773581</v>
      </c>
      <c r="I154" s="1">
        <v>53</v>
      </c>
      <c r="J154" s="1">
        <v>5.365384615384615</v>
      </c>
      <c r="K154" s="1">
        <v>52</v>
      </c>
      <c r="L154" s="1">
        <v>4.3396226415094343</v>
      </c>
      <c r="M154" s="1">
        <v>53</v>
      </c>
      <c r="N154" s="1">
        <v>4.7115384615384617</v>
      </c>
      <c r="O154" s="1">
        <v>52</v>
      </c>
      <c r="P154" s="1">
        <v>4.5283018867924527</v>
      </c>
      <c r="Q154" s="1">
        <v>53</v>
      </c>
      <c r="R154" s="1">
        <v>5.5961538461538458</v>
      </c>
      <c r="S154" s="1">
        <v>52</v>
      </c>
      <c r="T154" s="1">
        <v>4.5471698113207548</v>
      </c>
      <c r="U154" s="1">
        <v>53</v>
      </c>
      <c r="V154" s="1">
        <v>5.2692307692307692</v>
      </c>
      <c r="W154" s="1">
        <v>52</v>
      </c>
      <c r="X154" s="1">
        <v>4.3584905660377355</v>
      </c>
      <c r="Y154" s="1">
        <v>53</v>
      </c>
      <c r="Z154" s="1">
        <v>5.3461538461538458</v>
      </c>
      <c r="AA154" s="1">
        <v>52</v>
      </c>
    </row>
    <row r="155" spans="1:27" x14ac:dyDescent="0.25">
      <c r="A155" s="22" t="str">
        <f t="shared" si="2"/>
        <v>2011UOCLASSICS AND HUMANITIES</v>
      </c>
      <c r="B155" s="1" t="s">
        <v>117</v>
      </c>
      <c r="C155" t="s">
        <v>59</v>
      </c>
      <c r="D155" s="1" t="s">
        <v>118</v>
      </c>
      <c r="E155">
        <v>2011</v>
      </c>
      <c r="F155" s="1">
        <v>2</v>
      </c>
      <c r="G155" s="1">
        <v>46</v>
      </c>
      <c r="H155" s="1">
        <v>5.0769230769230766</v>
      </c>
      <c r="I155" s="1">
        <v>26</v>
      </c>
      <c r="J155" s="1">
        <v>5.2692307692307692</v>
      </c>
      <c r="K155" s="1">
        <v>26</v>
      </c>
      <c r="L155" s="1">
        <v>4.7307692307692308</v>
      </c>
      <c r="M155" s="1">
        <v>26</v>
      </c>
      <c r="N155" s="1">
        <v>5.0769230769230766</v>
      </c>
      <c r="O155" s="1">
        <v>26</v>
      </c>
      <c r="P155" s="1">
        <v>5.1538461538461542</v>
      </c>
      <c r="Q155" s="1">
        <v>26</v>
      </c>
      <c r="R155" s="1">
        <v>5.4615384615384617</v>
      </c>
      <c r="S155" s="1">
        <v>26</v>
      </c>
      <c r="T155" s="1">
        <v>4.8076923076923075</v>
      </c>
      <c r="U155" s="1">
        <v>26</v>
      </c>
      <c r="V155" s="1">
        <v>5.2307692307692308</v>
      </c>
      <c r="W155" s="1">
        <v>26</v>
      </c>
      <c r="X155" s="1">
        <v>4.5384615384615383</v>
      </c>
      <c r="Y155" s="1">
        <v>26</v>
      </c>
      <c r="Z155" s="1">
        <v>5.115384615384615</v>
      </c>
      <c r="AA155" s="1">
        <v>26</v>
      </c>
    </row>
    <row r="156" spans="1:27" x14ac:dyDescent="0.25">
      <c r="A156" s="22" t="str">
        <f t="shared" si="2"/>
        <v>2011UOPHILOSOPHY</v>
      </c>
      <c r="B156" s="1" t="s">
        <v>119</v>
      </c>
      <c r="C156" t="s">
        <v>59</v>
      </c>
      <c r="D156" s="1" t="s">
        <v>120</v>
      </c>
      <c r="E156">
        <v>2011</v>
      </c>
      <c r="F156" s="1">
        <v>2</v>
      </c>
      <c r="G156" s="1">
        <v>50</v>
      </c>
      <c r="H156" s="1">
        <v>4.4705882352941178</v>
      </c>
      <c r="I156" s="1">
        <v>34</v>
      </c>
      <c r="J156" s="1">
        <v>5.0588235294117645</v>
      </c>
      <c r="K156" s="1">
        <v>34</v>
      </c>
      <c r="L156" s="1">
        <v>4.4117647058823533</v>
      </c>
      <c r="M156" s="1">
        <v>34</v>
      </c>
      <c r="N156" s="1">
        <v>5.0588235294117645</v>
      </c>
      <c r="O156" s="1">
        <v>34</v>
      </c>
      <c r="P156" s="1">
        <v>4.5</v>
      </c>
      <c r="Q156" s="1">
        <v>34</v>
      </c>
      <c r="R156" s="1">
        <v>5.117647058823529</v>
      </c>
      <c r="S156" s="1">
        <v>34</v>
      </c>
      <c r="T156" s="1">
        <v>4.4411764705882355</v>
      </c>
      <c r="U156" s="1">
        <v>34</v>
      </c>
      <c r="V156" s="1">
        <v>5.1818181818181817</v>
      </c>
      <c r="W156" s="1">
        <v>33</v>
      </c>
      <c r="X156" s="1">
        <v>4.0882352941176467</v>
      </c>
      <c r="Y156" s="1">
        <v>34</v>
      </c>
      <c r="Z156" s="1">
        <v>5.1470588235294121</v>
      </c>
      <c r="AA156" s="1">
        <v>34</v>
      </c>
    </row>
    <row r="157" spans="1:27" x14ac:dyDescent="0.25">
      <c r="A157" s="22" t="str">
        <f t="shared" ref="A157:A220" si="3">E157&amp;C157&amp;D157</f>
        <v>2011UORELIGIOUS STUDIES</v>
      </c>
      <c r="B157" s="1" t="s">
        <v>121</v>
      </c>
      <c r="C157" t="s">
        <v>59</v>
      </c>
      <c r="D157" s="1" t="s">
        <v>122</v>
      </c>
      <c r="E157">
        <v>2011</v>
      </c>
      <c r="F157" s="1">
        <v>2</v>
      </c>
      <c r="G157" s="1">
        <v>14</v>
      </c>
      <c r="H157" s="1">
        <v>4.2</v>
      </c>
      <c r="I157" s="1">
        <v>10</v>
      </c>
      <c r="J157" s="1">
        <v>5</v>
      </c>
      <c r="K157" s="1">
        <v>10</v>
      </c>
      <c r="L157" s="1">
        <v>3.9</v>
      </c>
      <c r="M157" s="1">
        <v>10</v>
      </c>
      <c r="N157" s="1">
        <v>4.666666666666667</v>
      </c>
      <c r="O157" s="1">
        <v>9</v>
      </c>
      <c r="P157" s="1">
        <v>3.9</v>
      </c>
      <c r="Q157" s="1">
        <v>10</v>
      </c>
      <c r="R157" s="1">
        <v>4.8</v>
      </c>
      <c r="S157" s="1">
        <v>10</v>
      </c>
      <c r="T157" s="1">
        <v>4.2</v>
      </c>
      <c r="U157" s="1">
        <v>10</v>
      </c>
      <c r="V157" s="1">
        <v>4.9000000000000004</v>
      </c>
      <c r="W157" s="1">
        <v>10</v>
      </c>
      <c r="X157" s="1">
        <v>4.3</v>
      </c>
      <c r="Y157" s="1">
        <v>10</v>
      </c>
      <c r="Z157" s="1">
        <v>5.0999999999999996</v>
      </c>
      <c r="AA157" s="1">
        <v>10</v>
      </c>
    </row>
    <row r="158" spans="1:27" x14ac:dyDescent="0.25">
      <c r="A158" s="22" t="str">
        <f t="shared" si="3"/>
        <v>2011UOJUDAIC STUDIES</v>
      </c>
      <c r="B158" s="1" t="s">
        <v>123</v>
      </c>
      <c r="C158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6</v>
      </c>
      <c r="I158" s="1">
        <v>1</v>
      </c>
      <c r="J158" s="1">
        <v>6</v>
      </c>
      <c r="K158" s="1">
        <v>1</v>
      </c>
      <c r="L158" s="1">
        <v>6</v>
      </c>
      <c r="M158" s="1">
        <v>1</v>
      </c>
      <c r="N158" s="1">
        <v>6</v>
      </c>
      <c r="O158" s="1">
        <v>1</v>
      </c>
      <c r="P158" s="1">
        <v>6</v>
      </c>
      <c r="Q158" s="1">
        <v>1</v>
      </c>
      <c r="R158" s="1">
        <v>6</v>
      </c>
      <c r="S158" s="1">
        <v>1</v>
      </c>
      <c r="T158" s="1">
        <v>4</v>
      </c>
      <c r="U158" s="1">
        <v>1</v>
      </c>
      <c r="V158" s="1">
        <v>5</v>
      </c>
      <c r="W158" s="1">
        <v>1</v>
      </c>
      <c r="X158" s="1">
        <v>4</v>
      </c>
      <c r="Y158" s="1">
        <v>1</v>
      </c>
      <c r="Z158" s="1">
        <v>5</v>
      </c>
      <c r="AA158" s="1">
        <v>1</v>
      </c>
    </row>
    <row r="159" spans="1:27" x14ac:dyDescent="0.25">
      <c r="A159" s="22" t="str">
        <f t="shared" si="3"/>
        <v>2011UOCHEMISTRY</v>
      </c>
      <c r="B159" s="1" t="s">
        <v>125</v>
      </c>
      <c r="C159" t="s">
        <v>59</v>
      </c>
      <c r="D159" s="1" t="s">
        <v>126</v>
      </c>
      <c r="E159">
        <v>2011</v>
      </c>
      <c r="F159" s="1">
        <v>2</v>
      </c>
      <c r="G159" s="1">
        <v>115</v>
      </c>
      <c r="H159" s="1">
        <v>4.5</v>
      </c>
      <c r="I159" s="1">
        <v>82</v>
      </c>
      <c r="J159" s="1">
        <v>4.9024390243902438</v>
      </c>
      <c r="K159" s="1">
        <v>82</v>
      </c>
      <c r="L159" s="1">
        <v>4.1807228915662646</v>
      </c>
      <c r="M159" s="1">
        <v>83</v>
      </c>
      <c r="N159" s="1">
        <v>4.3780487804878048</v>
      </c>
      <c r="O159" s="1">
        <v>82</v>
      </c>
      <c r="P159" s="1">
        <v>4.2289156626506026</v>
      </c>
      <c r="Q159" s="1">
        <v>83</v>
      </c>
      <c r="R159" s="1">
        <v>4.6829268292682924</v>
      </c>
      <c r="S159" s="1">
        <v>82</v>
      </c>
      <c r="T159" s="1">
        <v>4.2771084337349397</v>
      </c>
      <c r="U159" s="1">
        <v>83</v>
      </c>
      <c r="V159" s="1">
        <v>4.6585365853658534</v>
      </c>
      <c r="W159" s="1">
        <v>82</v>
      </c>
      <c r="X159" s="1">
        <v>4.2926829268292686</v>
      </c>
      <c r="Y159" s="1">
        <v>82</v>
      </c>
      <c r="Z159" s="1">
        <v>4.7682926829268295</v>
      </c>
      <c r="AA159" s="1">
        <v>82</v>
      </c>
    </row>
    <row r="160" spans="1:27" x14ac:dyDescent="0.25">
      <c r="A160" s="22" t="str">
        <f t="shared" si="3"/>
        <v>2011UOGEOLOGICAL SCIENCES</v>
      </c>
      <c r="B160" s="1" t="s">
        <v>127</v>
      </c>
      <c r="C160" t="s">
        <v>59</v>
      </c>
      <c r="D160" s="1" t="s">
        <v>128</v>
      </c>
      <c r="E160">
        <v>2011</v>
      </c>
      <c r="F160" s="1">
        <v>2</v>
      </c>
      <c r="G160" s="1">
        <v>25</v>
      </c>
      <c r="H160" s="1">
        <v>4.2941176470588234</v>
      </c>
      <c r="I160" s="1">
        <v>17</v>
      </c>
      <c r="J160" s="1">
        <v>4.666666666666667</v>
      </c>
      <c r="K160" s="1">
        <v>18</v>
      </c>
      <c r="L160" s="1">
        <v>4.1111111111111107</v>
      </c>
      <c r="M160" s="1">
        <v>18</v>
      </c>
      <c r="N160" s="1">
        <v>4.333333333333333</v>
      </c>
      <c r="O160" s="1">
        <v>18</v>
      </c>
      <c r="P160" s="1">
        <v>4</v>
      </c>
      <c r="Q160" s="1">
        <v>18</v>
      </c>
      <c r="R160" s="1">
        <v>4.5555555555555554</v>
      </c>
      <c r="S160" s="1">
        <v>18</v>
      </c>
      <c r="T160" s="1">
        <v>4.0555555555555554</v>
      </c>
      <c r="U160" s="1">
        <v>18</v>
      </c>
      <c r="V160" s="1">
        <v>4.3888888888888893</v>
      </c>
      <c r="W160" s="1">
        <v>18</v>
      </c>
      <c r="X160" s="1">
        <v>3.5555555555555554</v>
      </c>
      <c r="Y160" s="1">
        <v>18</v>
      </c>
      <c r="Z160" s="1">
        <v>4.5882352941176467</v>
      </c>
      <c r="AA160" s="1">
        <v>17</v>
      </c>
    </row>
    <row r="161" spans="1:27" x14ac:dyDescent="0.25">
      <c r="A161" s="22" t="str">
        <f t="shared" si="3"/>
        <v>2011UOPHYSICS</v>
      </c>
      <c r="B161" s="1" t="s">
        <v>129</v>
      </c>
      <c r="C161" t="s">
        <v>59</v>
      </c>
      <c r="D161" s="1" t="s">
        <v>130</v>
      </c>
      <c r="E161">
        <v>2011</v>
      </c>
      <c r="F161" s="1">
        <v>2</v>
      </c>
      <c r="G161" s="1">
        <v>58</v>
      </c>
      <c r="H161" s="1">
        <v>4.4324324324324325</v>
      </c>
      <c r="I161" s="1">
        <v>37</v>
      </c>
      <c r="J161" s="1">
        <v>4.8888888888888893</v>
      </c>
      <c r="K161" s="1">
        <v>36</v>
      </c>
      <c r="L161" s="1">
        <v>4.1081081081081079</v>
      </c>
      <c r="M161" s="1">
        <v>37</v>
      </c>
      <c r="N161" s="1">
        <v>4.4054054054054053</v>
      </c>
      <c r="O161" s="1">
        <v>37</v>
      </c>
      <c r="P161" s="1">
        <v>4.2162162162162158</v>
      </c>
      <c r="Q161" s="1">
        <v>37</v>
      </c>
      <c r="R161" s="1">
        <v>4.5945945945945947</v>
      </c>
      <c r="S161" s="1">
        <v>37</v>
      </c>
      <c r="T161" s="1">
        <v>4.3513513513513518</v>
      </c>
      <c r="U161" s="1">
        <v>37</v>
      </c>
      <c r="V161" s="1">
        <v>4.8108108108108105</v>
      </c>
      <c r="W161" s="1">
        <v>37</v>
      </c>
      <c r="X161" s="1">
        <v>4.3513513513513518</v>
      </c>
      <c r="Y161" s="1">
        <v>37</v>
      </c>
      <c r="Z161" s="1">
        <v>4.756756756756757</v>
      </c>
      <c r="AA161" s="1">
        <v>37</v>
      </c>
    </row>
    <row r="162" spans="1:27" x14ac:dyDescent="0.25">
      <c r="A162" s="22" t="str">
        <f t="shared" si="3"/>
        <v>2011UOPSYCHOLOGY</v>
      </c>
      <c r="B162" s="1" t="s">
        <v>131</v>
      </c>
      <c r="C162" t="s">
        <v>59</v>
      </c>
      <c r="D162" s="1" t="s">
        <v>132</v>
      </c>
      <c r="E162">
        <v>2011</v>
      </c>
      <c r="F162" s="1">
        <v>2</v>
      </c>
      <c r="G162" s="1">
        <v>463</v>
      </c>
      <c r="H162" s="1">
        <v>4.6534090909090908</v>
      </c>
      <c r="I162" s="1">
        <v>352</v>
      </c>
      <c r="J162" s="1">
        <v>5.1794117647058826</v>
      </c>
      <c r="K162" s="1">
        <v>340</v>
      </c>
      <c r="L162" s="1">
        <v>4.4188034188034191</v>
      </c>
      <c r="M162" s="1">
        <v>351</v>
      </c>
      <c r="N162" s="1">
        <v>4.7631578947368425</v>
      </c>
      <c r="O162" s="1">
        <v>342</v>
      </c>
      <c r="P162" s="1">
        <v>4.4517045454545459</v>
      </c>
      <c r="Q162" s="1">
        <v>352</v>
      </c>
      <c r="R162" s="1">
        <v>5.0263929618768328</v>
      </c>
      <c r="S162" s="1">
        <v>341</v>
      </c>
      <c r="T162" s="1">
        <v>4.5673352435530088</v>
      </c>
      <c r="U162" s="1">
        <v>349</v>
      </c>
      <c r="V162" s="1">
        <v>5.0906432748538011</v>
      </c>
      <c r="W162" s="1">
        <v>342</v>
      </c>
      <c r="X162" s="1">
        <v>4.4068767908309452</v>
      </c>
      <c r="Y162" s="1">
        <v>349</v>
      </c>
      <c r="Z162" s="1">
        <v>5.0703812316715542</v>
      </c>
      <c r="AA162" s="1">
        <v>341</v>
      </c>
    </row>
    <row r="163" spans="1:27" x14ac:dyDescent="0.25">
      <c r="A163" s="22" t="str">
        <f t="shared" si="3"/>
        <v>2011UOCOUNSELING PSYCHOLOGY &amp; HUMAN SERVICES</v>
      </c>
      <c r="B163" s="1" t="s">
        <v>133</v>
      </c>
      <c r="C163" t="s">
        <v>59</v>
      </c>
      <c r="D163" s="1" t="s">
        <v>134</v>
      </c>
      <c r="E163">
        <v>2011</v>
      </c>
      <c r="F163" s="1">
        <v>2</v>
      </c>
      <c r="G163" s="1">
        <v>105</v>
      </c>
      <c r="H163" s="1">
        <v>4.2025316455696204</v>
      </c>
      <c r="I163" s="1">
        <v>79</v>
      </c>
      <c r="J163" s="1">
        <v>5.1298701298701301</v>
      </c>
      <c r="K163" s="1">
        <v>77</v>
      </c>
      <c r="L163" s="1">
        <v>4.1898734177215191</v>
      </c>
      <c r="M163" s="1">
        <v>79</v>
      </c>
      <c r="N163" s="1">
        <v>4.5974025974025974</v>
      </c>
      <c r="O163" s="1">
        <v>77</v>
      </c>
      <c r="P163" s="1">
        <v>4.0632911392405067</v>
      </c>
      <c r="Q163" s="1">
        <v>79</v>
      </c>
      <c r="R163" s="1">
        <v>4.9610389610389607</v>
      </c>
      <c r="S163" s="1">
        <v>77</v>
      </c>
      <c r="T163" s="1">
        <v>4.1538461538461542</v>
      </c>
      <c r="U163" s="1">
        <v>78</v>
      </c>
      <c r="V163" s="1">
        <v>5.1410256410256414</v>
      </c>
      <c r="W163" s="1">
        <v>78</v>
      </c>
      <c r="X163" s="1">
        <v>4.0632911392405067</v>
      </c>
      <c r="Y163" s="1">
        <v>79</v>
      </c>
      <c r="Z163" s="1">
        <v>5.1794871794871797</v>
      </c>
      <c r="AA163" s="1">
        <v>78</v>
      </c>
    </row>
    <row r="164" spans="1:27" x14ac:dyDescent="0.25">
      <c r="A164" s="22" t="str">
        <f t="shared" si="3"/>
        <v>2011UOPLANNING, PUBLIC POLICY, &amp; MGMT</v>
      </c>
      <c r="B164" s="1" t="s">
        <v>135</v>
      </c>
      <c r="C164" t="s">
        <v>59</v>
      </c>
      <c r="D164" s="1" t="s">
        <v>136</v>
      </c>
      <c r="E164">
        <v>2011</v>
      </c>
      <c r="F164" s="1">
        <v>2</v>
      </c>
      <c r="G164" s="1">
        <v>46</v>
      </c>
      <c r="H164" s="1">
        <v>4.4054054054054053</v>
      </c>
      <c r="I164" s="1">
        <v>37</v>
      </c>
      <c r="J164" s="1">
        <v>5.0277777777777777</v>
      </c>
      <c r="K164" s="1">
        <v>36</v>
      </c>
      <c r="L164" s="1">
        <v>4.4324324324324325</v>
      </c>
      <c r="M164" s="1">
        <v>37</v>
      </c>
      <c r="N164" s="1">
        <v>4.6944444444444446</v>
      </c>
      <c r="O164" s="1">
        <v>36</v>
      </c>
      <c r="P164" s="1">
        <v>4.4864864864864868</v>
      </c>
      <c r="Q164" s="1">
        <v>37</v>
      </c>
      <c r="R164" s="1">
        <v>5.1944444444444446</v>
      </c>
      <c r="S164" s="1">
        <v>36</v>
      </c>
      <c r="T164" s="1">
        <v>4.5135135135135132</v>
      </c>
      <c r="U164" s="1">
        <v>37</v>
      </c>
      <c r="V164" s="1">
        <v>5.25</v>
      </c>
      <c r="W164" s="1">
        <v>36</v>
      </c>
      <c r="X164" s="1">
        <v>4.1621621621621623</v>
      </c>
      <c r="Y164" s="1">
        <v>37</v>
      </c>
      <c r="Z164" s="1">
        <v>4.9428571428571431</v>
      </c>
      <c r="AA164" s="1">
        <v>35</v>
      </c>
    </row>
    <row r="165" spans="1:27" x14ac:dyDescent="0.25">
      <c r="A165" s="22" t="str">
        <f t="shared" si="3"/>
        <v>2011UOGENERAL SOCIAL SCIENCE (Bend)</v>
      </c>
      <c r="B165" s="1" t="s">
        <v>137</v>
      </c>
      <c r="C165" t="s">
        <v>59</v>
      </c>
      <c r="D165" s="1" t="s">
        <v>138</v>
      </c>
      <c r="E165">
        <v>2011</v>
      </c>
      <c r="F165" s="1">
        <v>2</v>
      </c>
      <c r="G165" s="1">
        <v>31</v>
      </c>
      <c r="H165" s="1">
        <v>4.3499999999999996</v>
      </c>
      <c r="I165" s="1">
        <v>20</v>
      </c>
      <c r="J165" s="1">
        <v>5.1052631578947372</v>
      </c>
      <c r="K165" s="1">
        <v>19</v>
      </c>
      <c r="L165" s="1">
        <v>4.4000000000000004</v>
      </c>
      <c r="M165" s="1">
        <v>20</v>
      </c>
      <c r="N165" s="1">
        <v>4.7894736842105265</v>
      </c>
      <c r="O165" s="1">
        <v>19</v>
      </c>
      <c r="P165" s="1">
        <v>4.4000000000000004</v>
      </c>
      <c r="Q165" s="1">
        <v>20</v>
      </c>
      <c r="R165" s="1">
        <v>5.0526315789473681</v>
      </c>
      <c r="S165" s="1">
        <v>19</v>
      </c>
      <c r="T165" s="1">
        <v>4.5</v>
      </c>
      <c r="U165" s="1">
        <v>20</v>
      </c>
      <c r="V165" s="1">
        <v>5.1052631578947372</v>
      </c>
      <c r="W165" s="1">
        <v>19</v>
      </c>
      <c r="X165" s="1">
        <v>4.2</v>
      </c>
      <c r="Y165" s="1">
        <v>20</v>
      </c>
      <c r="Z165" s="1">
        <v>5</v>
      </c>
      <c r="AA165" s="1">
        <v>19</v>
      </c>
    </row>
    <row r="166" spans="1:27" x14ac:dyDescent="0.25">
      <c r="A166" s="22" t="str">
        <f t="shared" si="3"/>
        <v>2011UOANTHROPOLOGY</v>
      </c>
      <c r="B166" s="1" t="s">
        <v>139</v>
      </c>
      <c r="C166" t="s">
        <v>59</v>
      </c>
      <c r="D166" s="1" t="s">
        <v>140</v>
      </c>
      <c r="E166">
        <v>2011</v>
      </c>
      <c r="F166" s="1">
        <v>2</v>
      </c>
      <c r="G166" s="1">
        <v>90</v>
      </c>
      <c r="H166" s="1">
        <v>4.577464788732394</v>
      </c>
      <c r="I166" s="1">
        <v>71</v>
      </c>
      <c r="J166" s="1">
        <v>5.1884057971014492</v>
      </c>
      <c r="K166" s="1">
        <v>69</v>
      </c>
      <c r="L166" s="1">
        <v>4.47887323943662</v>
      </c>
      <c r="M166" s="1">
        <v>71</v>
      </c>
      <c r="N166" s="1">
        <v>5.0571428571428569</v>
      </c>
      <c r="O166" s="1">
        <v>70</v>
      </c>
      <c r="P166" s="1">
        <v>4.5714285714285712</v>
      </c>
      <c r="Q166" s="1">
        <v>70</v>
      </c>
      <c r="R166" s="1">
        <v>5.3913043478260869</v>
      </c>
      <c r="S166" s="1">
        <v>69</v>
      </c>
      <c r="T166" s="1">
        <v>4.323943661971831</v>
      </c>
      <c r="U166" s="1">
        <v>71</v>
      </c>
      <c r="V166" s="1">
        <v>5.0714285714285712</v>
      </c>
      <c r="W166" s="1">
        <v>70</v>
      </c>
      <c r="X166" s="1">
        <v>4.1142857142857139</v>
      </c>
      <c r="Y166" s="1">
        <v>70</v>
      </c>
      <c r="Z166" s="1">
        <v>5.0289855072463769</v>
      </c>
      <c r="AA166" s="1">
        <v>69</v>
      </c>
    </row>
    <row r="167" spans="1:27" x14ac:dyDescent="0.25">
      <c r="A167" s="22" t="str">
        <f t="shared" si="3"/>
        <v>2011UOECONOMICS</v>
      </c>
      <c r="B167" s="1" t="s">
        <v>141</v>
      </c>
      <c r="C167" t="s">
        <v>59</v>
      </c>
      <c r="D167" s="1" t="s">
        <v>142</v>
      </c>
      <c r="E167">
        <v>2011</v>
      </c>
      <c r="F167" s="1">
        <v>2</v>
      </c>
      <c r="G167" s="1">
        <v>184</v>
      </c>
      <c r="H167" s="1">
        <v>4.333333333333333</v>
      </c>
      <c r="I167" s="1">
        <v>114</v>
      </c>
      <c r="J167" s="1">
        <v>4.8240740740740744</v>
      </c>
      <c r="K167" s="1">
        <v>108</v>
      </c>
      <c r="L167" s="1">
        <v>3.8761061946902653</v>
      </c>
      <c r="M167" s="1">
        <v>113</v>
      </c>
      <c r="N167" s="1">
        <v>4.3738317757009346</v>
      </c>
      <c r="O167" s="1">
        <v>107</v>
      </c>
      <c r="P167" s="1">
        <v>4.0701754385964914</v>
      </c>
      <c r="Q167" s="1">
        <v>114</v>
      </c>
      <c r="R167" s="1">
        <v>4.6203703703703702</v>
      </c>
      <c r="S167" s="1">
        <v>108</v>
      </c>
      <c r="T167" s="1">
        <v>4.0973451327433628</v>
      </c>
      <c r="U167" s="1">
        <v>113</v>
      </c>
      <c r="V167" s="1">
        <v>4.7431192660550456</v>
      </c>
      <c r="W167" s="1">
        <v>109</v>
      </c>
      <c r="X167" s="1">
        <v>4.0619469026548671</v>
      </c>
      <c r="Y167" s="1">
        <v>113</v>
      </c>
      <c r="Z167" s="1">
        <v>4.833333333333333</v>
      </c>
      <c r="AA167" s="1">
        <v>108</v>
      </c>
    </row>
    <row r="168" spans="1:27" x14ac:dyDescent="0.25">
      <c r="A168" s="22" t="str">
        <f t="shared" si="3"/>
        <v>2011UOGEOGRAPHY</v>
      </c>
      <c r="B168" s="1" t="s">
        <v>143</v>
      </c>
      <c r="C168" t="s">
        <v>59</v>
      </c>
      <c r="D168" s="1" t="s">
        <v>144</v>
      </c>
      <c r="E168">
        <v>2011</v>
      </c>
      <c r="F168" s="1">
        <v>2</v>
      </c>
      <c r="G168" s="1">
        <v>35</v>
      </c>
      <c r="H168" s="1">
        <v>4.6399999999999997</v>
      </c>
      <c r="I168" s="1">
        <v>25</v>
      </c>
      <c r="J168" s="1">
        <v>5.08</v>
      </c>
      <c r="K168" s="1">
        <v>25</v>
      </c>
      <c r="L168" s="1">
        <v>4.4400000000000004</v>
      </c>
      <c r="M168" s="1">
        <v>25</v>
      </c>
      <c r="N168" s="1">
        <v>5</v>
      </c>
      <c r="O168" s="1">
        <v>24</v>
      </c>
      <c r="P168" s="1">
        <v>4.76</v>
      </c>
      <c r="Q168" s="1">
        <v>25</v>
      </c>
      <c r="R168" s="1">
        <v>5.24</v>
      </c>
      <c r="S168" s="1">
        <v>25</v>
      </c>
      <c r="T168" s="1">
        <v>4.5199999999999996</v>
      </c>
      <c r="U168" s="1">
        <v>25</v>
      </c>
      <c r="V168" s="1">
        <v>5.24</v>
      </c>
      <c r="W168" s="1">
        <v>25</v>
      </c>
      <c r="X168" s="1">
        <v>4.4400000000000004</v>
      </c>
      <c r="Y168" s="1">
        <v>25</v>
      </c>
      <c r="Z168" s="1">
        <v>5.12</v>
      </c>
      <c r="AA168" s="1">
        <v>25</v>
      </c>
    </row>
    <row r="169" spans="1:27" x14ac:dyDescent="0.25">
      <c r="A169" s="22" t="str">
        <f t="shared" si="3"/>
        <v>2011UOPOLITICAL SCIENCE</v>
      </c>
      <c r="B169" s="1" t="s">
        <v>145</v>
      </c>
      <c r="C169" t="s">
        <v>59</v>
      </c>
      <c r="D169" s="1" t="s">
        <v>146</v>
      </c>
      <c r="E169">
        <v>2011</v>
      </c>
      <c r="F169" s="1">
        <v>2</v>
      </c>
      <c r="G169" s="1">
        <v>242</v>
      </c>
      <c r="H169" s="1">
        <v>4.595505617977528</v>
      </c>
      <c r="I169" s="1">
        <v>178</v>
      </c>
      <c r="J169" s="1">
        <v>5.1445086705202314</v>
      </c>
      <c r="K169" s="1">
        <v>173</v>
      </c>
      <c r="L169" s="1">
        <v>4.213483146067416</v>
      </c>
      <c r="M169" s="1">
        <v>178</v>
      </c>
      <c r="N169" s="1">
        <v>4.558139534883721</v>
      </c>
      <c r="O169" s="1">
        <v>172</v>
      </c>
      <c r="P169" s="1">
        <v>4.4662921348314608</v>
      </c>
      <c r="Q169" s="1">
        <v>178</v>
      </c>
      <c r="R169" s="1">
        <v>4.9709302325581399</v>
      </c>
      <c r="S169" s="1">
        <v>172</v>
      </c>
      <c r="T169" s="1">
        <v>4.463276836158192</v>
      </c>
      <c r="U169" s="1">
        <v>177</v>
      </c>
      <c r="V169" s="1">
        <v>5.1220930232558137</v>
      </c>
      <c r="W169" s="1">
        <v>172</v>
      </c>
      <c r="X169" s="1">
        <v>4.1920903954802258</v>
      </c>
      <c r="Y169" s="1">
        <v>177</v>
      </c>
      <c r="Z169" s="1">
        <v>5.0697674418604652</v>
      </c>
      <c r="AA169" s="1">
        <v>172</v>
      </c>
    </row>
    <row r="170" spans="1:27" x14ac:dyDescent="0.25">
      <c r="A170" s="22" t="str">
        <f t="shared" si="3"/>
        <v>2011UOSOCIOLOGY</v>
      </c>
      <c r="B170" s="1" t="s">
        <v>147</v>
      </c>
      <c r="C170" t="s">
        <v>59</v>
      </c>
      <c r="D170" s="1" t="s">
        <v>148</v>
      </c>
      <c r="E170">
        <v>2011</v>
      </c>
      <c r="F170" s="1">
        <v>2</v>
      </c>
      <c r="G170" s="1">
        <v>197</v>
      </c>
      <c r="H170" s="1">
        <v>4.5066666666666668</v>
      </c>
      <c r="I170" s="1">
        <v>150</v>
      </c>
      <c r="J170" s="1">
        <v>5.1564625850340136</v>
      </c>
      <c r="K170" s="1">
        <v>147</v>
      </c>
      <c r="L170" s="1">
        <v>4.1133333333333333</v>
      </c>
      <c r="M170" s="1">
        <v>150</v>
      </c>
      <c r="N170" s="1">
        <v>4.6275862068965514</v>
      </c>
      <c r="O170" s="1">
        <v>145</v>
      </c>
      <c r="P170" s="1">
        <v>4.3933333333333335</v>
      </c>
      <c r="Q170" s="1">
        <v>150</v>
      </c>
      <c r="R170" s="1">
        <v>5.0816326530612246</v>
      </c>
      <c r="S170" s="1">
        <v>147</v>
      </c>
      <c r="T170" s="1">
        <v>4.3533333333333335</v>
      </c>
      <c r="U170" s="1">
        <v>150</v>
      </c>
      <c r="V170" s="1">
        <v>5.1379310344827589</v>
      </c>
      <c r="W170" s="1">
        <v>145</v>
      </c>
      <c r="X170" s="1">
        <v>4.28</v>
      </c>
      <c r="Y170" s="1">
        <v>150</v>
      </c>
      <c r="Z170" s="1">
        <v>5.1020408163265305</v>
      </c>
      <c r="AA170" s="1">
        <v>147</v>
      </c>
    </row>
    <row r="171" spans="1:27" x14ac:dyDescent="0.25">
      <c r="A171" s="22" t="str">
        <f t="shared" si="3"/>
        <v>2011UODANCE</v>
      </c>
      <c r="B171" s="1" t="s">
        <v>149</v>
      </c>
      <c r="C171" t="s">
        <v>59</v>
      </c>
      <c r="D171" s="1" t="s">
        <v>150</v>
      </c>
      <c r="E171">
        <v>2011</v>
      </c>
      <c r="F171" s="1">
        <v>2</v>
      </c>
      <c r="G171" s="1">
        <v>20</v>
      </c>
      <c r="H171" s="1">
        <v>4.375</v>
      </c>
      <c r="I171" s="1">
        <v>16</v>
      </c>
      <c r="J171" s="1">
        <v>5.4</v>
      </c>
      <c r="K171" s="1">
        <v>15</v>
      </c>
      <c r="L171" s="1">
        <v>5.25</v>
      </c>
      <c r="M171" s="1">
        <v>16</v>
      </c>
      <c r="N171" s="1">
        <v>5.7333333333333334</v>
      </c>
      <c r="O171" s="1">
        <v>15</v>
      </c>
      <c r="P171" s="1">
        <v>4.6875</v>
      </c>
      <c r="Q171" s="1">
        <v>16</v>
      </c>
      <c r="R171" s="1">
        <v>5.4</v>
      </c>
      <c r="S171" s="1">
        <v>15</v>
      </c>
      <c r="T171" s="1">
        <v>4.4375</v>
      </c>
      <c r="U171" s="1">
        <v>16</v>
      </c>
      <c r="V171" s="1">
        <v>5.4666666666666668</v>
      </c>
      <c r="W171" s="1">
        <v>15</v>
      </c>
      <c r="X171" s="1">
        <v>4.125</v>
      </c>
      <c r="Y171" s="1">
        <v>16</v>
      </c>
      <c r="Z171" s="1">
        <v>5.333333333333333</v>
      </c>
      <c r="AA171" s="1">
        <v>15</v>
      </c>
    </row>
    <row r="172" spans="1:27" x14ac:dyDescent="0.25">
      <c r="A172" s="22" t="str">
        <f t="shared" si="3"/>
        <v>2011UOPRODUCT DESIGN</v>
      </c>
      <c r="B172" s="1" t="s">
        <v>151</v>
      </c>
      <c r="C172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4.7037037037037033</v>
      </c>
      <c r="I172" s="1">
        <v>27</v>
      </c>
      <c r="J172" s="1">
        <v>5.0740740740740744</v>
      </c>
      <c r="K172" s="1">
        <v>27</v>
      </c>
      <c r="L172" s="1">
        <v>4.5555555555555554</v>
      </c>
      <c r="M172" s="1">
        <v>27</v>
      </c>
      <c r="N172" s="1">
        <v>5.2222222222222223</v>
      </c>
      <c r="O172" s="1">
        <v>27</v>
      </c>
      <c r="P172" s="1">
        <v>4.5925925925925926</v>
      </c>
      <c r="Q172" s="1">
        <v>27</v>
      </c>
      <c r="R172" s="1">
        <v>5.1851851851851851</v>
      </c>
      <c r="S172" s="1">
        <v>27</v>
      </c>
      <c r="T172" s="1">
        <v>4.333333333333333</v>
      </c>
      <c r="U172" s="1">
        <v>27</v>
      </c>
      <c r="V172" s="1">
        <v>5.0740740740740744</v>
      </c>
      <c r="W172" s="1">
        <v>27</v>
      </c>
      <c r="X172" s="1">
        <v>4.4615384615384617</v>
      </c>
      <c r="Y172" s="1">
        <v>26</v>
      </c>
      <c r="Z172" s="1">
        <v>5.0384615384615383</v>
      </c>
      <c r="AA172" s="1">
        <v>26</v>
      </c>
    </row>
    <row r="173" spans="1:27" x14ac:dyDescent="0.25">
      <c r="A173" s="22" t="str">
        <f t="shared" si="3"/>
        <v>2011UOTHEATRE ARTS</v>
      </c>
      <c r="B173" s="1" t="s">
        <v>153</v>
      </c>
      <c r="C173" t="s">
        <v>59</v>
      </c>
      <c r="D173" s="1" t="s">
        <v>154</v>
      </c>
      <c r="E173">
        <v>2011</v>
      </c>
      <c r="F173" s="1">
        <v>2</v>
      </c>
      <c r="G173" s="1">
        <v>40</v>
      </c>
      <c r="H173" s="1">
        <v>4.625</v>
      </c>
      <c r="I173" s="1">
        <v>32</v>
      </c>
      <c r="J173" s="1">
        <v>5.375</v>
      </c>
      <c r="K173" s="1">
        <v>32</v>
      </c>
      <c r="L173" s="1">
        <v>5.0625</v>
      </c>
      <c r="M173" s="1">
        <v>32</v>
      </c>
      <c r="N173" s="1">
        <v>5.75</v>
      </c>
      <c r="O173" s="1">
        <v>32</v>
      </c>
      <c r="P173" s="1">
        <v>4.59375</v>
      </c>
      <c r="Q173" s="1">
        <v>32</v>
      </c>
      <c r="R173" s="1">
        <v>5.3125</v>
      </c>
      <c r="S173" s="1">
        <v>32</v>
      </c>
      <c r="T173" s="1">
        <v>4.4375</v>
      </c>
      <c r="U173" s="1">
        <v>32</v>
      </c>
      <c r="V173" s="1">
        <v>5.375</v>
      </c>
      <c r="W173" s="1">
        <v>32</v>
      </c>
      <c r="X173" s="1">
        <v>4.46875</v>
      </c>
      <c r="Y173" s="1">
        <v>32</v>
      </c>
      <c r="Z173" s="1">
        <v>5.4375</v>
      </c>
      <c r="AA173" s="1">
        <v>32</v>
      </c>
    </row>
    <row r="174" spans="1:27" x14ac:dyDescent="0.25">
      <c r="A174" s="22" t="str">
        <f t="shared" si="3"/>
        <v>2011UOCINEMA STUDIES</v>
      </c>
      <c r="B174" s="1" t="s">
        <v>155</v>
      </c>
      <c r="C174" t="s">
        <v>59</v>
      </c>
      <c r="D174" s="1" t="s">
        <v>156</v>
      </c>
      <c r="E174">
        <v>2011</v>
      </c>
      <c r="F174" s="1">
        <v>2</v>
      </c>
      <c r="G174" s="1">
        <v>43</v>
      </c>
      <c r="H174" s="1">
        <v>4.6551724137931032</v>
      </c>
      <c r="I174" s="1">
        <v>29</v>
      </c>
      <c r="J174" s="1">
        <v>5.1379310344827589</v>
      </c>
      <c r="K174" s="1">
        <v>29</v>
      </c>
      <c r="L174" s="1">
        <v>4.8965517241379306</v>
      </c>
      <c r="M174" s="1">
        <v>29</v>
      </c>
      <c r="N174" s="1">
        <v>5.4137931034482758</v>
      </c>
      <c r="O174" s="1">
        <v>29</v>
      </c>
      <c r="P174" s="1">
        <v>4.5172413793103452</v>
      </c>
      <c r="Q174" s="1">
        <v>29</v>
      </c>
      <c r="R174" s="1">
        <v>5.2068965517241379</v>
      </c>
      <c r="S174" s="1">
        <v>29</v>
      </c>
      <c r="T174" s="1">
        <v>4.0344827586206895</v>
      </c>
      <c r="U174" s="1">
        <v>29</v>
      </c>
      <c r="V174" s="1">
        <v>5</v>
      </c>
      <c r="W174" s="1">
        <v>29</v>
      </c>
      <c r="X174" s="1">
        <v>4.3793103448275863</v>
      </c>
      <c r="Y174" s="1">
        <v>29</v>
      </c>
      <c r="Z174" s="1">
        <v>5.1379310344827589</v>
      </c>
      <c r="AA174" s="1">
        <v>29</v>
      </c>
    </row>
    <row r="175" spans="1:27" x14ac:dyDescent="0.25">
      <c r="A175" s="22" t="str">
        <f t="shared" si="3"/>
        <v>2011UOART</v>
      </c>
      <c r="B175" s="1" t="s">
        <v>157</v>
      </c>
      <c r="C175" t="s">
        <v>59</v>
      </c>
      <c r="D175" s="1" t="s">
        <v>158</v>
      </c>
      <c r="E175">
        <v>2011</v>
      </c>
      <c r="F175" s="1">
        <v>2</v>
      </c>
      <c r="G175" s="1">
        <v>132</v>
      </c>
      <c r="H175" s="1">
        <v>4.612903225806452</v>
      </c>
      <c r="I175" s="1">
        <v>93</v>
      </c>
      <c r="J175" s="1">
        <v>5.197802197802198</v>
      </c>
      <c r="K175" s="1">
        <v>91</v>
      </c>
      <c r="L175" s="1">
        <v>4.655913978494624</v>
      </c>
      <c r="M175" s="1">
        <v>93</v>
      </c>
      <c r="N175" s="1">
        <v>5.4395604395604398</v>
      </c>
      <c r="O175" s="1">
        <v>91</v>
      </c>
      <c r="P175" s="1">
        <v>4.5376344086021509</v>
      </c>
      <c r="Q175" s="1">
        <v>93</v>
      </c>
      <c r="R175" s="1">
        <v>5.1222222222222218</v>
      </c>
      <c r="S175" s="1">
        <v>90</v>
      </c>
      <c r="T175" s="1">
        <v>4.333333333333333</v>
      </c>
      <c r="U175" s="1">
        <v>93</v>
      </c>
      <c r="V175" s="1">
        <v>4.9670329670329672</v>
      </c>
      <c r="W175" s="1">
        <v>91</v>
      </c>
      <c r="X175" s="1">
        <v>4.075268817204301</v>
      </c>
      <c r="Y175" s="1">
        <v>93</v>
      </c>
      <c r="Z175" s="1">
        <v>4.9670329670329672</v>
      </c>
      <c r="AA175" s="1">
        <v>91</v>
      </c>
    </row>
    <row r="176" spans="1:27" x14ac:dyDescent="0.25">
      <c r="A176" s="22" t="str">
        <f t="shared" si="3"/>
        <v>2011UOART HISTORY</v>
      </c>
      <c r="B176" s="1" t="s">
        <v>159</v>
      </c>
      <c r="C176" t="s">
        <v>59</v>
      </c>
      <c r="D176" s="1" t="s">
        <v>160</v>
      </c>
      <c r="E176">
        <v>2011</v>
      </c>
      <c r="F176" s="1">
        <v>2</v>
      </c>
      <c r="G176" s="1">
        <v>40</v>
      </c>
      <c r="H176" s="1">
        <v>5.0370370370370372</v>
      </c>
      <c r="I176" s="1">
        <v>27</v>
      </c>
      <c r="J176" s="1">
        <v>5.333333333333333</v>
      </c>
      <c r="K176" s="1">
        <v>27</v>
      </c>
      <c r="L176" s="1">
        <v>5.2592592592592595</v>
      </c>
      <c r="M176" s="1">
        <v>27</v>
      </c>
      <c r="N176" s="1">
        <v>5.7777777777777777</v>
      </c>
      <c r="O176" s="1">
        <v>27</v>
      </c>
      <c r="P176" s="1">
        <v>4.9259259259259256</v>
      </c>
      <c r="Q176" s="1">
        <v>27</v>
      </c>
      <c r="R176" s="1">
        <v>5.333333333333333</v>
      </c>
      <c r="S176" s="1">
        <v>27</v>
      </c>
      <c r="T176" s="1">
        <v>4.9259259259259256</v>
      </c>
      <c r="U176" s="1">
        <v>27</v>
      </c>
      <c r="V176" s="1">
        <v>5.3703703703703702</v>
      </c>
      <c r="W176" s="1">
        <v>27</v>
      </c>
      <c r="X176" s="1">
        <v>4.5384615384615383</v>
      </c>
      <c r="Y176" s="1">
        <v>26</v>
      </c>
      <c r="Z176" s="1">
        <v>5.2592592592592595</v>
      </c>
      <c r="AA176" s="1">
        <v>27</v>
      </c>
    </row>
    <row r="177" spans="1:27" x14ac:dyDescent="0.25">
      <c r="A177" s="22" t="str">
        <f t="shared" si="3"/>
        <v>2011UOMUSIC</v>
      </c>
      <c r="B177" s="1" t="s">
        <v>161</v>
      </c>
      <c r="C177" t="s">
        <v>59</v>
      </c>
      <c r="D177" s="1" t="s">
        <v>162</v>
      </c>
      <c r="E177">
        <v>2011</v>
      </c>
      <c r="F177" s="1">
        <v>2</v>
      </c>
      <c r="G177" s="1">
        <v>86</v>
      </c>
      <c r="H177" s="1">
        <v>4.7727272727272725</v>
      </c>
      <c r="I177" s="1">
        <v>66</v>
      </c>
      <c r="J177" s="1">
        <v>5.234375</v>
      </c>
      <c r="K177" s="1">
        <v>64</v>
      </c>
      <c r="L177" s="1">
        <v>5.2272727272727275</v>
      </c>
      <c r="M177" s="1">
        <v>66</v>
      </c>
      <c r="N177" s="1">
        <v>5.703125</v>
      </c>
      <c r="O177" s="1">
        <v>64</v>
      </c>
      <c r="P177" s="1">
        <v>4.7424242424242422</v>
      </c>
      <c r="Q177" s="1">
        <v>66</v>
      </c>
      <c r="R177" s="1">
        <v>5.15625</v>
      </c>
      <c r="S177" s="1">
        <v>64</v>
      </c>
      <c r="T177" s="1">
        <v>4.6923076923076925</v>
      </c>
      <c r="U177" s="1">
        <v>65</v>
      </c>
      <c r="V177" s="1">
        <v>5.2063492063492065</v>
      </c>
      <c r="W177" s="1">
        <v>63</v>
      </c>
      <c r="X177" s="1">
        <v>4.333333333333333</v>
      </c>
      <c r="Y177" s="1">
        <v>66</v>
      </c>
      <c r="Z177" s="1">
        <v>5.140625</v>
      </c>
      <c r="AA177" s="1">
        <v>64</v>
      </c>
    </row>
    <row r="178" spans="1:27" x14ac:dyDescent="0.25">
      <c r="A178" s="22" t="str">
        <f t="shared" si="3"/>
        <v>2011UOBUSINESS ADMINISTRATION</v>
      </c>
      <c r="B178" s="1" t="s">
        <v>163</v>
      </c>
      <c r="C178" t="s">
        <v>59</v>
      </c>
      <c r="D178" s="1" t="s">
        <v>164</v>
      </c>
      <c r="E178">
        <v>2011</v>
      </c>
      <c r="F178" s="1">
        <v>2</v>
      </c>
      <c r="G178" s="1">
        <v>951</v>
      </c>
      <c r="H178" s="1">
        <v>4.2555555555555555</v>
      </c>
      <c r="I178" s="1">
        <v>630</v>
      </c>
      <c r="J178" s="1">
        <v>4.7884297520661159</v>
      </c>
      <c r="K178" s="1">
        <v>605</v>
      </c>
      <c r="L178" s="1">
        <v>3.6930379746835444</v>
      </c>
      <c r="M178" s="1">
        <v>632</v>
      </c>
      <c r="N178" s="1">
        <v>4.1834710743801651</v>
      </c>
      <c r="O178" s="1">
        <v>605</v>
      </c>
      <c r="P178" s="1">
        <v>4.0222929936305736</v>
      </c>
      <c r="Q178" s="1">
        <v>628</v>
      </c>
      <c r="R178" s="1">
        <v>4.63</v>
      </c>
      <c r="S178" s="1">
        <v>600</v>
      </c>
      <c r="T178" s="1">
        <v>4.087301587301587</v>
      </c>
      <c r="U178" s="1">
        <v>630</v>
      </c>
      <c r="V178" s="1">
        <v>4.7874794069192754</v>
      </c>
      <c r="W178" s="1">
        <v>607</v>
      </c>
      <c r="X178" s="1">
        <v>4.1226114649681529</v>
      </c>
      <c r="Y178" s="1">
        <v>628</v>
      </c>
      <c r="Z178" s="1">
        <v>4.8112582781456954</v>
      </c>
      <c r="AA178" s="1">
        <v>604</v>
      </c>
    </row>
    <row r="179" spans="1:27" x14ac:dyDescent="0.25">
      <c r="A179" s="22" t="str">
        <f t="shared" si="3"/>
        <v>2011UOHISTORY</v>
      </c>
      <c r="B179" s="1" t="s">
        <v>165</v>
      </c>
      <c r="C179" t="s">
        <v>59</v>
      </c>
      <c r="D179" s="1" t="s">
        <v>166</v>
      </c>
      <c r="E179">
        <v>2011</v>
      </c>
      <c r="F179" s="1">
        <v>2</v>
      </c>
      <c r="G179" s="1">
        <v>140</v>
      </c>
      <c r="H179" s="1">
        <v>4.8857142857142861</v>
      </c>
      <c r="I179" s="1">
        <v>105</v>
      </c>
      <c r="J179" s="1">
        <v>5.1372549019607847</v>
      </c>
      <c r="K179" s="1">
        <v>102</v>
      </c>
      <c r="L179" s="1">
        <v>4.5188679245283021</v>
      </c>
      <c r="M179" s="1">
        <v>106</v>
      </c>
      <c r="N179" s="1">
        <v>4.833333333333333</v>
      </c>
      <c r="O179" s="1">
        <v>102</v>
      </c>
      <c r="P179" s="1">
        <v>4.6826923076923075</v>
      </c>
      <c r="Q179" s="1">
        <v>104</v>
      </c>
      <c r="R179" s="1">
        <v>5.0784313725490193</v>
      </c>
      <c r="S179" s="1">
        <v>102</v>
      </c>
      <c r="T179" s="1">
        <v>4.6698113207547172</v>
      </c>
      <c r="U179" s="1">
        <v>106</v>
      </c>
      <c r="V179" s="1">
        <v>5.0784313725490193</v>
      </c>
      <c r="W179" s="1">
        <v>102</v>
      </c>
      <c r="X179" s="1">
        <v>4.5943396226415096</v>
      </c>
      <c r="Y179" s="1">
        <v>106</v>
      </c>
      <c r="Z179" s="1">
        <v>5.0392156862745097</v>
      </c>
      <c r="AA179" s="1">
        <v>102</v>
      </c>
    </row>
    <row r="180" spans="1:27" x14ac:dyDescent="0.25">
      <c r="A180" s="22" t="str">
        <f t="shared" si="3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44844</v>
      </c>
      <c r="H180" s="1">
        <v>4.6226774150918466</v>
      </c>
      <c r="I180" s="1">
        <v>37835</v>
      </c>
      <c r="J180" s="1">
        <v>5.1402751334102064</v>
      </c>
      <c r="K180" s="1">
        <v>37291</v>
      </c>
      <c r="L180" s="1">
        <v>4.4023125363814364</v>
      </c>
      <c r="M180" s="1">
        <v>37794</v>
      </c>
      <c r="N180" s="1">
        <v>4.83415131278998</v>
      </c>
      <c r="O180" s="1">
        <v>37287</v>
      </c>
      <c r="P180" s="1">
        <v>4.4936527327773943</v>
      </c>
      <c r="Q180" s="1">
        <v>37654</v>
      </c>
      <c r="R180" s="1">
        <v>5.0425692627262668</v>
      </c>
      <c r="S180" s="1">
        <v>37069</v>
      </c>
      <c r="T180" s="1">
        <v>4.4552856309340685</v>
      </c>
      <c r="U180" s="1">
        <v>37706</v>
      </c>
      <c r="V180" s="1">
        <v>5.0757013866494676</v>
      </c>
      <c r="W180" s="1">
        <v>37212</v>
      </c>
      <c r="X180" s="1">
        <v>4.3203394325112701</v>
      </c>
      <c r="Y180" s="1">
        <v>37710</v>
      </c>
      <c r="Z180" s="1">
        <v>5.0837643023660872</v>
      </c>
      <c r="AA180" s="1">
        <v>37319</v>
      </c>
    </row>
    <row r="181" spans="1:27" x14ac:dyDescent="0.25">
      <c r="A181" s="22" t="str">
        <f t="shared" si="3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1990</v>
      </c>
      <c r="H181" s="1">
        <v>4.7525710828796131</v>
      </c>
      <c r="I181" s="1">
        <v>1653</v>
      </c>
      <c r="J181" s="1">
        <v>5.222836095764273</v>
      </c>
      <c r="K181" s="1">
        <v>1629</v>
      </c>
      <c r="L181" s="1">
        <v>4.8650937689050213</v>
      </c>
      <c r="M181" s="1">
        <v>1653</v>
      </c>
      <c r="N181" s="1">
        <v>5.452046426389737</v>
      </c>
      <c r="O181" s="1">
        <v>1637</v>
      </c>
      <c r="P181" s="1">
        <v>4.7146326654523376</v>
      </c>
      <c r="Q181" s="1">
        <v>1647</v>
      </c>
      <c r="R181" s="1">
        <v>5.2509247842170161</v>
      </c>
      <c r="S181" s="1">
        <v>1622</v>
      </c>
      <c r="T181" s="1">
        <v>4.5263476680799517</v>
      </c>
      <c r="U181" s="1">
        <v>1651</v>
      </c>
      <c r="V181" s="1">
        <v>5.183098591549296</v>
      </c>
      <c r="W181" s="1">
        <v>1633</v>
      </c>
      <c r="X181" s="1">
        <v>4.3438639125151886</v>
      </c>
      <c r="Y181" s="1">
        <v>1646</v>
      </c>
      <c r="Z181" s="1">
        <v>5.1491442542787285</v>
      </c>
      <c r="AA181" s="1">
        <v>1636</v>
      </c>
    </row>
    <row r="182" spans="1:27" x14ac:dyDescent="0.25">
      <c r="A182" s="22" t="str">
        <f t="shared" si="3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4567</v>
      </c>
      <c r="H182" s="1">
        <v>4.7429378531073443</v>
      </c>
      <c r="I182" s="1">
        <v>3894</v>
      </c>
      <c r="J182" s="1">
        <v>5.2963636363636359</v>
      </c>
      <c r="K182" s="1">
        <v>3850</v>
      </c>
      <c r="L182" s="1">
        <v>4.7803810504634399</v>
      </c>
      <c r="M182" s="1">
        <v>3884</v>
      </c>
      <c r="N182" s="1">
        <v>5.2451260722641022</v>
      </c>
      <c r="O182" s="1">
        <v>3847</v>
      </c>
      <c r="P182" s="1">
        <v>4.6793085655314757</v>
      </c>
      <c r="Q182" s="1">
        <v>3876</v>
      </c>
      <c r="R182" s="1">
        <v>5.2592786199686357</v>
      </c>
      <c r="S182" s="1">
        <v>3826</v>
      </c>
      <c r="T182" s="1">
        <v>4.5469072164948452</v>
      </c>
      <c r="U182" s="1">
        <v>3880</v>
      </c>
      <c r="V182" s="1">
        <v>5.1712204007285978</v>
      </c>
      <c r="W182" s="1">
        <v>3843</v>
      </c>
      <c r="X182" s="1">
        <v>4.3480947476828016</v>
      </c>
      <c r="Y182" s="1">
        <v>3884</v>
      </c>
      <c r="Z182" s="1">
        <v>5.1714211618257258</v>
      </c>
      <c r="AA182" s="1">
        <v>3856</v>
      </c>
    </row>
    <row r="183" spans="1:27" x14ac:dyDescent="0.25">
      <c r="A183" s="22" t="str">
        <f t="shared" si="3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12471</v>
      </c>
      <c r="H183" s="1">
        <v>4.5977721613778897</v>
      </c>
      <c r="I183" s="1">
        <v>10683</v>
      </c>
      <c r="J183" s="1">
        <v>5.096752753513103</v>
      </c>
      <c r="K183" s="1">
        <v>10532</v>
      </c>
      <c r="L183" s="1">
        <v>4.2941231605586276</v>
      </c>
      <c r="M183" s="1">
        <v>10669</v>
      </c>
      <c r="N183" s="1">
        <v>4.6956893277630076</v>
      </c>
      <c r="O183" s="1">
        <v>10532</v>
      </c>
      <c r="P183" s="1">
        <v>4.4139163140573574</v>
      </c>
      <c r="Q183" s="1">
        <v>10635</v>
      </c>
      <c r="R183" s="1">
        <v>4.9256324582338902</v>
      </c>
      <c r="S183" s="1">
        <v>10475</v>
      </c>
      <c r="T183" s="1">
        <v>4.4088605218697206</v>
      </c>
      <c r="U183" s="1">
        <v>10654</v>
      </c>
      <c r="V183" s="1">
        <v>5.0131366016182772</v>
      </c>
      <c r="W183" s="1">
        <v>10505</v>
      </c>
      <c r="X183" s="1">
        <v>4.2885048835462056</v>
      </c>
      <c r="Y183" s="1">
        <v>10648</v>
      </c>
      <c r="Z183" s="1">
        <v>5.0281917418130044</v>
      </c>
      <c r="AA183" s="1">
        <v>10535</v>
      </c>
    </row>
    <row r="184" spans="1:27" x14ac:dyDescent="0.25">
      <c r="A184" s="22" t="str">
        <f t="shared" si="3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9129</v>
      </c>
      <c r="H184" s="1">
        <v>4.6149698292463732</v>
      </c>
      <c r="I184" s="1">
        <v>7789</v>
      </c>
      <c r="J184" s="1">
        <v>5.1888686131386859</v>
      </c>
      <c r="K184" s="1">
        <v>7672</v>
      </c>
      <c r="L184" s="1">
        <v>4.3424164524421593</v>
      </c>
      <c r="M184" s="1">
        <v>7780</v>
      </c>
      <c r="N184" s="1">
        <v>4.8160979421724406</v>
      </c>
      <c r="O184" s="1">
        <v>7678</v>
      </c>
      <c r="P184" s="1">
        <v>4.5129198966408266</v>
      </c>
      <c r="Q184" s="1">
        <v>7740</v>
      </c>
      <c r="R184" s="1">
        <v>5.1461175236096537</v>
      </c>
      <c r="S184" s="1">
        <v>7624</v>
      </c>
      <c r="T184" s="1">
        <v>4.474980655145731</v>
      </c>
      <c r="U184" s="1">
        <v>7754</v>
      </c>
      <c r="V184" s="1">
        <v>5.1470511482254695</v>
      </c>
      <c r="W184" s="1">
        <v>7664</v>
      </c>
      <c r="X184" s="1">
        <v>4.2902810002577985</v>
      </c>
      <c r="Y184" s="1">
        <v>7758</v>
      </c>
      <c r="Z184" s="1">
        <v>5.1166970565251368</v>
      </c>
      <c r="AA184" s="1">
        <v>7678</v>
      </c>
    </row>
    <row r="185" spans="1:27" x14ac:dyDescent="0.25">
      <c r="A185" s="22" t="str">
        <f t="shared" si="3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4.5447154471544717</v>
      </c>
      <c r="I185" s="1">
        <v>123</v>
      </c>
      <c r="J185" s="1">
        <v>5.209677419354839</v>
      </c>
      <c r="K185" s="1">
        <v>124</v>
      </c>
      <c r="L185" s="1">
        <v>4.3934426229508201</v>
      </c>
      <c r="M185" s="1">
        <v>122</v>
      </c>
      <c r="N185" s="1">
        <v>4.7983870967741939</v>
      </c>
      <c r="O185" s="1">
        <v>124</v>
      </c>
      <c r="P185" s="1">
        <v>4.4836065573770494</v>
      </c>
      <c r="Q185" s="1">
        <v>122</v>
      </c>
      <c r="R185" s="1">
        <v>5.0487804878048781</v>
      </c>
      <c r="S185" s="1">
        <v>123</v>
      </c>
      <c r="T185" s="1">
        <v>4.4959349593495936</v>
      </c>
      <c r="U185" s="1">
        <v>123</v>
      </c>
      <c r="V185" s="1">
        <v>5.185483870967742</v>
      </c>
      <c r="W185" s="1">
        <v>124</v>
      </c>
      <c r="X185" s="1">
        <v>4.3902439024390247</v>
      </c>
      <c r="Y185" s="1">
        <v>123</v>
      </c>
      <c r="Z185" s="1">
        <v>5.169354838709677</v>
      </c>
      <c r="AA185" s="1">
        <v>124</v>
      </c>
    </row>
    <row r="186" spans="1:27" x14ac:dyDescent="0.25">
      <c r="A186" s="22" t="str">
        <f t="shared" si="3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3215</v>
      </c>
      <c r="H186" s="1">
        <v>4.5778210116731515</v>
      </c>
      <c r="I186" s="1">
        <v>2570</v>
      </c>
      <c r="J186" s="1">
        <v>5.0733438485804419</v>
      </c>
      <c r="K186" s="1">
        <v>2536</v>
      </c>
      <c r="L186" s="1">
        <v>4.3744647722849361</v>
      </c>
      <c r="M186" s="1">
        <v>2569</v>
      </c>
      <c r="N186" s="1">
        <v>4.738717339667458</v>
      </c>
      <c r="O186" s="1">
        <v>2526</v>
      </c>
      <c r="P186" s="1">
        <v>4.4892871055707051</v>
      </c>
      <c r="Q186" s="1">
        <v>2567</v>
      </c>
      <c r="R186" s="1">
        <v>4.9936406995230529</v>
      </c>
      <c r="S186" s="1">
        <v>2516</v>
      </c>
      <c r="T186" s="1">
        <v>4.4174150722374073</v>
      </c>
      <c r="U186" s="1">
        <v>2561</v>
      </c>
      <c r="V186" s="1">
        <v>4.9889108910891089</v>
      </c>
      <c r="W186" s="1">
        <v>2525</v>
      </c>
      <c r="X186" s="1">
        <v>4.2726918582002336</v>
      </c>
      <c r="Y186" s="1">
        <v>2567</v>
      </c>
      <c r="Z186" s="1">
        <v>4.9482622432859396</v>
      </c>
      <c r="AA186" s="1">
        <v>2532</v>
      </c>
    </row>
    <row r="187" spans="1:27" x14ac:dyDescent="0.25">
      <c r="A187" s="22" t="str">
        <f t="shared" si="3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3302</v>
      </c>
      <c r="H187" s="1">
        <v>4.7149321266968327</v>
      </c>
      <c r="I187" s="1">
        <v>2873</v>
      </c>
      <c r="J187" s="1">
        <v>5.2187279151943464</v>
      </c>
      <c r="K187" s="1">
        <v>2830</v>
      </c>
      <c r="L187" s="1">
        <v>4.6638801811215602</v>
      </c>
      <c r="M187" s="1">
        <v>2871</v>
      </c>
      <c r="N187" s="1">
        <v>5.0843330980945662</v>
      </c>
      <c r="O187" s="1">
        <v>2834</v>
      </c>
      <c r="P187" s="1">
        <v>4.6044802240112004</v>
      </c>
      <c r="Q187" s="1">
        <v>2857</v>
      </c>
      <c r="R187" s="1">
        <v>5.1258890469416789</v>
      </c>
      <c r="S187" s="1">
        <v>2812</v>
      </c>
      <c r="T187" s="1">
        <v>4.5805662355819647</v>
      </c>
      <c r="U187" s="1">
        <v>2861</v>
      </c>
      <c r="V187" s="1">
        <v>5.2126905352711805</v>
      </c>
      <c r="W187" s="1">
        <v>2821</v>
      </c>
      <c r="X187" s="1">
        <v>4.4555944055944057</v>
      </c>
      <c r="Y187" s="1">
        <v>2860</v>
      </c>
      <c r="Z187" s="1">
        <v>5.2105820105820104</v>
      </c>
      <c r="AA187" s="1">
        <v>2835</v>
      </c>
    </row>
    <row r="188" spans="1:27" x14ac:dyDescent="0.25">
      <c r="A188" s="22" t="str">
        <f t="shared" si="3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6735</v>
      </c>
      <c r="H188" s="1">
        <v>4.5145054176861237</v>
      </c>
      <c r="I188" s="1">
        <v>5722</v>
      </c>
      <c r="J188" s="1">
        <v>5.0005342831700803</v>
      </c>
      <c r="K188" s="1">
        <v>5615</v>
      </c>
      <c r="L188" s="1">
        <v>4.0566730802868634</v>
      </c>
      <c r="M188" s="1">
        <v>5717</v>
      </c>
      <c r="N188" s="1">
        <v>4.4952737649366865</v>
      </c>
      <c r="O188" s="1">
        <v>5607</v>
      </c>
      <c r="P188" s="1">
        <v>4.3225693225693229</v>
      </c>
      <c r="Q188" s="1">
        <v>5698</v>
      </c>
      <c r="R188" s="1">
        <v>4.8854278553526678</v>
      </c>
      <c r="S188" s="1">
        <v>5586</v>
      </c>
      <c r="T188" s="1">
        <v>4.3473758118307879</v>
      </c>
      <c r="U188" s="1">
        <v>5697</v>
      </c>
      <c r="V188" s="1">
        <v>4.9707142857142861</v>
      </c>
      <c r="W188" s="1">
        <v>5600</v>
      </c>
      <c r="X188" s="1">
        <v>4.3209400210452475</v>
      </c>
      <c r="Y188" s="1">
        <v>5702</v>
      </c>
      <c r="Z188" s="1">
        <v>5.0697757208971161</v>
      </c>
      <c r="AA188" s="1">
        <v>5618</v>
      </c>
    </row>
    <row r="189" spans="1:27" x14ac:dyDescent="0.25">
      <c r="A189" s="22" t="str">
        <f t="shared" si="3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112</v>
      </c>
      <c r="H189" s="1">
        <v>4.6875</v>
      </c>
      <c r="I189" s="1">
        <v>96</v>
      </c>
      <c r="J189" s="1">
        <v>5.3368421052631581</v>
      </c>
      <c r="K189" s="1">
        <v>95</v>
      </c>
      <c r="L189" s="1">
        <v>4.28125</v>
      </c>
      <c r="M189" s="1">
        <v>96</v>
      </c>
      <c r="N189" s="1">
        <v>4.7684210526315791</v>
      </c>
      <c r="O189" s="1">
        <v>95</v>
      </c>
      <c r="P189" s="1">
        <v>4.71875</v>
      </c>
      <c r="Q189" s="1">
        <v>96</v>
      </c>
      <c r="R189" s="1">
        <v>5.3723404255319149</v>
      </c>
      <c r="S189" s="1">
        <v>94</v>
      </c>
      <c r="T189" s="1">
        <v>4.677083333333333</v>
      </c>
      <c r="U189" s="1">
        <v>96</v>
      </c>
      <c r="V189" s="1">
        <v>5.2446808510638299</v>
      </c>
      <c r="W189" s="1">
        <v>94</v>
      </c>
      <c r="X189" s="1">
        <v>4.2526315789473683</v>
      </c>
      <c r="Y189" s="1">
        <v>95</v>
      </c>
      <c r="Z189" s="1">
        <v>5.1489361702127656</v>
      </c>
      <c r="AA189" s="1">
        <v>94</v>
      </c>
    </row>
    <row r="190" spans="1:27" x14ac:dyDescent="0.25">
      <c r="A190" s="22" t="str">
        <f t="shared" si="3"/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801</v>
      </c>
      <c r="H190" s="1">
        <v>4.7331288343558287</v>
      </c>
      <c r="I190" s="1">
        <v>652</v>
      </c>
      <c r="J190" s="1">
        <v>5.286594761171032</v>
      </c>
      <c r="K190" s="1">
        <v>649</v>
      </c>
      <c r="L190" s="1">
        <v>5.3926380368098163</v>
      </c>
      <c r="M190" s="1">
        <v>652</v>
      </c>
      <c r="N190" s="1">
        <v>5.8181818181818183</v>
      </c>
      <c r="O190" s="1">
        <v>649</v>
      </c>
      <c r="P190" s="1">
        <v>4.8086419753086416</v>
      </c>
      <c r="Q190" s="1">
        <v>648</v>
      </c>
      <c r="R190" s="1">
        <v>5.2697674418604654</v>
      </c>
      <c r="S190" s="1">
        <v>645</v>
      </c>
      <c r="T190" s="1">
        <v>4.6441717791411046</v>
      </c>
      <c r="U190" s="1">
        <v>652</v>
      </c>
      <c r="V190" s="1">
        <v>5.2368421052631575</v>
      </c>
      <c r="W190" s="1">
        <v>646</v>
      </c>
      <c r="X190" s="1">
        <v>4.4018404907975457</v>
      </c>
      <c r="Y190" s="1">
        <v>652</v>
      </c>
      <c r="Z190" s="1">
        <v>5.2650231124807396</v>
      </c>
      <c r="AA190" s="1">
        <v>649</v>
      </c>
    </row>
    <row r="191" spans="1:27" x14ac:dyDescent="0.25">
      <c r="A191" s="22" t="str">
        <f t="shared" si="3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4.6471910112359547</v>
      </c>
      <c r="I191" s="1">
        <v>1780</v>
      </c>
      <c r="J191" s="1">
        <v>5.1176805002842523</v>
      </c>
      <c r="K191" s="1">
        <v>1759</v>
      </c>
      <c r="L191" s="1">
        <v>4.4306569343065689</v>
      </c>
      <c r="M191" s="1">
        <v>1781</v>
      </c>
      <c r="N191" s="1">
        <v>4.725255972696246</v>
      </c>
      <c r="O191" s="1">
        <v>1758</v>
      </c>
      <c r="P191" s="1">
        <v>4.5277149321266972</v>
      </c>
      <c r="Q191" s="1">
        <v>1768</v>
      </c>
      <c r="R191" s="1">
        <v>4.9604810996563575</v>
      </c>
      <c r="S191" s="1">
        <v>1746</v>
      </c>
      <c r="T191" s="1">
        <v>4.4963421496904896</v>
      </c>
      <c r="U191" s="1">
        <v>1777</v>
      </c>
      <c r="V191" s="1">
        <v>4.9931701764371086</v>
      </c>
      <c r="W191" s="1">
        <v>1757</v>
      </c>
      <c r="X191" s="1">
        <v>4.3780281690140841</v>
      </c>
      <c r="Y191" s="1">
        <v>1775</v>
      </c>
      <c r="Z191" s="1">
        <v>4.9790011350737799</v>
      </c>
      <c r="AA191" s="1">
        <v>1762</v>
      </c>
    </row>
    <row r="192" spans="1:27" x14ac:dyDescent="0.25">
      <c r="A192" s="22" t="str">
        <f t="shared" si="3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741</v>
      </c>
      <c r="H192" s="1">
        <v>4.6235864297253633</v>
      </c>
      <c r="I192" s="1">
        <v>619</v>
      </c>
      <c r="J192" s="1">
        <v>5.1902439024390246</v>
      </c>
      <c r="K192" s="1">
        <v>615</v>
      </c>
      <c r="L192" s="1">
        <v>4.4058441558441555</v>
      </c>
      <c r="M192" s="1">
        <v>616</v>
      </c>
      <c r="N192" s="1">
        <v>4.8227642276422769</v>
      </c>
      <c r="O192" s="1">
        <v>615</v>
      </c>
      <c r="P192" s="1">
        <v>4.5519480519480515</v>
      </c>
      <c r="Q192" s="1">
        <v>616</v>
      </c>
      <c r="R192" s="1">
        <v>5.1715686274509807</v>
      </c>
      <c r="S192" s="1">
        <v>612</v>
      </c>
      <c r="T192" s="1">
        <v>4.4204545454545459</v>
      </c>
      <c r="U192" s="1">
        <v>616</v>
      </c>
      <c r="V192" s="1">
        <v>5.1726384364820843</v>
      </c>
      <c r="W192" s="1">
        <v>614</v>
      </c>
      <c r="X192" s="1">
        <v>4.1866883116883118</v>
      </c>
      <c r="Y192" s="1">
        <v>616</v>
      </c>
      <c r="Z192" s="1">
        <v>5.0405844155844157</v>
      </c>
      <c r="AA192" s="1">
        <v>616</v>
      </c>
    </row>
    <row r="193" spans="1:27" x14ac:dyDescent="0.25">
      <c r="A193" s="22" t="str">
        <f t="shared" si="3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772</v>
      </c>
      <c r="H193" s="1">
        <v>4.6800618238021636</v>
      </c>
      <c r="I193" s="1">
        <v>647</v>
      </c>
      <c r="J193" s="1">
        <v>5.1451104100946372</v>
      </c>
      <c r="K193" s="1">
        <v>634</v>
      </c>
      <c r="L193" s="1">
        <v>4.6712962962962967</v>
      </c>
      <c r="M193" s="1">
        <v>648</v>
      </c>
      <c r="N193" s="1">
        <v>5.3067292644757433</v>
      </c>
      <c r="O193" s="1">
        <v>639</v>
      </c>
      <c r="P193" s="1">
        <v>4.6294573643410857</v>
      </c>
      <c r="Q193" s="1">
        <v>645</v>
      </c>
      <c r="R193" s="1">
        <v>5.1516587677725116</v>
      </c>
      <c r="S193" s="1">
        <v>633</v>
      </c>
      <c r="T193" s="1">
        <v>4.4799382716049383</v>
      </c>
      <c r="U193" s="1">
        <v>648</v>
      </c>
      <c r="V193" s="1">
        <v>5.1116352201257858</v>
      </c>
      <c r="W193" s="1">
        <v>636</v>
      </c>
      <c r="X193" s="1">
        <v>4.3462732919254661</v>
      </c>
      <c r="Y193" s="1">
        <v>644</v>
      </c>
      <c r="Z193" s="1">
        <v>5.0941915227629515</v>
      </c>
      <c r="AA193" s="1">
        <v>637</v>
      </c>
    </row>
    <row r="194" spans="1:27" x14ac:dyDescent="0.25">
      <c r="A194" s="22" t="str">
        <f t="shared" si="3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4.6976744186046515</v>
      </c>
      <c r="I194" s="1">
        <v>43</v>
      </c>
      <c r="J194" s="1">
        <v>5.2093023255813957</v>
      </c>
      <c r="K194" s="1">
        <v>43</v>
      </c>
      <c r="L194" s="1">
        <v>4.6976744186046515</v>
      </c>
      <c r="M194" s="1">
        <v>43</v>
      </c>
      <c r="N194" s="1">
        <v>5.5348837209302326</v>
      </c>
      <c r="O194" s="1">
        <v>43</v>
      </c>
      <c r="P194" s="1">
        <v>4.558139534883721</v>
      </c>
      <c r="Q194" s="1">
        <v>43</v>
      </c>
      <c r="R194" s="1">
        <v>5.3571428571428568</v>
      </c>
      <c r="S194" s="1">
        <v>42</v>
      </c>
      <c r="T194" s="1">
        <v>4.6976744186046515</v>
      </c>
      <c r="U194" s="1">
        <v>43</v>
      </c>
      <c r="V194" s="1">
        <v>5.3953488372093021</v>
      </c>
      <c r="W194" s="1">
        <v>43</v>
      </c>
      <c r="X194" s="1">
        <v>4.6744186046511631</v>
      </c>
      <c r="Y194" s="1">
        <v>43</v>
      </c>
      <c r="Z194" s="1">
        <v>5.3023255813953485</v>
      </c>
      <c r="AA194" s="1">
        <v>43</v>
      </c>
    </row>
    <row r="195" spans="1:27" x14ac:dyDescent="0.25">
      <c r="A195" s="22" t="str">
        <f t="shared" si="3"/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89</v>
      </c>
      <c r="H195" s="1">
        <v>4.6962025316455698</v>
      </c>
      <c r="I195" s="1">
        <v>79</v>
      </c>
      <c r="J195" s="1">
        <v>5.3125</v>
      </c>
      <c r="K195" s="1">
        <v>80</v>
      </c>
      <c r="L195" s="1">
        <v>4.5063291139240507</v>
      </c>
      <c r="M195" s="1">
        <v>79</v>
      </c>
      <c r="N195" s="1">
        <v>5.0125000000000002</v>
      </c>
      <c r="O195" s="1">
        <v>80</v>
      </c>
      <c r="P195" s="1">
        <v>4.7307692307692308</v>
      </c>
      <c r="Q195" s="1">
        <v>78</v>
      </c>
      <c r="R195" s="1">
        <v>5.4487179487179489</v>
      </c>
      <c r="S195" s="1">
        <v>78</v>
      </c>
      <c r="T195" s="1">
        <v>4.4303797468354427</v>
      </c>
      <c r="U195" s="1">
        <v>79</v>
      </c>
      <c r="V195" s="1">
        <v>5.0999999999999996</v>
      </c>
      <c r="W195" s="1">
        <v>80</v>
      </c>
      <c r="X195" s="1">
        <v>4.2692307692307692</v>
      </c>
      <c r="Y195" s="1">
        <v>78</v>
      </c>
      <c r="Z195" s="1">
        <v>5.2750000000000004</v>
      </c>
      <c r="AA195" s="1">
        <v>80</v>
      </c>
    </row>
    <row r="196" spans="1:27" x14ac:dyDescent="0.25">
      <c r="A196" s="22" t="str">
        <f t="shared" si="3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36</v>
      </c>
      <c r="H196" s="1">
        <v>4.6551724137931032</v>
      </c>
      <c r="I196" s="1">
        <v>29</v>
      </c>
      <c r="J196" s="1">
        <v>5.4137931034482758</v>
      </c>
      <c r="K196" s="1">
        <v>29</v>
      </c>
      <c r="L196" s="1">
        <v>4.2758620689655169</v>
      </c>
      <c r="M196" s="1">
        <v>29</v>
      </c>
      <c r="N196" s="1">
        <v>5.0344827586206895</v>
      </c>
      <c r="O196" s="1">
        <v>29</v>
      </c>
      <c r="P196" s="1">
        <v>4.6896551724137927</v>
      </c>
      <c r="Q196" s="1">
        <v>29</v>
      </c>
      <c r="R196" s="1">
        <v>5.5517241379310347</v>
      </c>
      <c r="S196" s="1">
        <v>29</v>
      </c>
      <c r="T196" s="1">
        <v>4.3448275862068968</v>
      </c>
      <c r="U196" s="1">
        <v>29</v>
      </c>
      <c r="V196" s="1">
        <v>5.3448275862068968</v>
      </c>
      <c r="W196" s="1">
        <v>29</v>
      </c>
      <c r="X196" s="1">
        <v>4.068965517241379</v>
      </c>
      <c r="Y196" s="1">
        <v>29</v>
      </c>
      <c r="Z196" s="1">
        <v>5.3448275862068968</v>
      </c>
      <c r="AA196" s="1">
        <v>29</v>
      </c>
    </row>
    <row r="197" spans="1:27" x14ac:dyDescent="0.25">
      <c r="A197" s="22" t="str">
        <f t="shared" si="3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40</v>
      </c>
      <c r="H197" s="1">
        <v>4.9428571428571431</v>
      </c>
      <c r="I197" s="1">
        <v>35</v>
      </c>
      <c r="J197" s="1">
        <v>5.3235294117647056</v>
      </c>
      <c r="K197" s="1">
        <v>34</v>
      </c>
      <c r="L197" s="1">
        <v>4.8571428571428568</v>
      </c>
      <c r="M197" s="1">
        <v>35</v>
      </c>
      <c r="N197" s="1">
        <v>5.0294117647058822</v>
      </c>
      <c r="O197" s="1">
        <v>34</v>
      </c>
      <c r="P197" s="1">
        <v>5.1470588235294121</v>
      </c>
      <c r="Q197" s="1">
        <v>34</v>
      </c>
      <c r="R197" s="1">
        <v>5.4117647058823533</v>
      </c>
      <c r="S197" s="1">
        <v>34</v>
      </c>
      <c r="T197" s="1">
        <v>4.7142857142857144</v>
      </c>
      <c r="U197" s="1">
        <v>35</v>
      </c>
      <c r="V197" s="1">
        <v>4.9705882352941178</v>
      </c>
      <c r="W197" s="1">
        <v>34</v>
      </c>
      <c r="X197" s="1">
        <v>4.4857142857142858</v>
      </c>
      <c r="Y197" s="1">
        <v>35</v>
      </c>
      <c r="Z197" s="1">
        <v>5</v>
      </c>
      <c r="AA197" s="1">
        <v>34</v>
      </c>
    </row>
    <row r="198" spans="1:27" x14ac:dyDescent="0.25">
      <c r="A198" s="22" t="str">
        <f t="shared" si="3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120</v>
      </c>
      <c r="H198" s="1">
        <v>4.6310679611650487</v>
      </c>
      <c r="I198" s="1">
        <v>103</v>
      </c>
      <c r="J198" s="1">
        <v>5.49</v>
      </c>
      <c r="K198" s="1">
        <v>100</v>
      </c>
      <c r="L198" s="1">
        <v>4.5436893203883493</v>
      </c>
      <c r="M198" s="1">
        <v>103</v>
      </c>
      <c r="N198" s="1">
        <v>5.16</v>
      </c>
      <c r="O198" s="1">
        <v>100</v>
      </c>
      <c r="P198" s="1">
        <v>4.5196078431372548</v>
      </c>
      <c r="Q198" s="1">
        <v>102</v>
      </c>
      <c r="R198" s="1">
        <v>5.41</v>
      </c>
      <c r="S198" s="1">
        <v>100</v>
      </c>
      <c r="T198" s="1">
        <v>4.3980582524271847</v>
      </c>
      <c r="U198" s="1">
        <v>103</v>
      </c>
      <c r="V198" s="1">
        <v>5.4</v>
      </c>
      <c r="W198" s="1">
        <v>100</v>
      </c>
      <c r="X198" s="1">
        <v>4.2718446601941746</v>
      </c>
      <c r="Y198" s="1">
        <v>103</v>
      </c>
      <c r="Z198" s="1">
        <v>5.31</v>
      </c>
      <c r="AA198" s="1">
        <v>100</v>
      </c>
    </row>
    <row r="199" spans="1:27" x14ac:dyDescent="0.25">
      <c r="A199" s="22" t="str">
        <f t="shared" si="3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230</v>
      </c>
      <c r="H199" s="1">
        <v>4.7810945273631837</v>
      </c>
      <c r="I199" s="1">
        <v>201</v>
      </c>
      <c r="J199" s="1">
        <v>5.4179104477611943</v>
      </c>
      <c r="K199" s="1">
        <v>201</v>
      </c>
      <c r="L199" s="1">
        <v>4.4726368159203984</v>
      </c>
      <c r="M199" s="1">
        <v>201</v>
      </c>
      <c r="N199" s="1">
        <v>4.96</v>
      </c>
      <c r="O199" s="1">
        <v>200</v>
      </c>
      <c r="P199" s="1">
        <v>4.733668341708543</v>
      </c>
      <c r="Q199" s="1">
        <v>199</v>
      </c>
      <c r="R199" s="1">
        <v>5.5174129353233834</v>
      </c>
      <c r="S199" s="1">
        <v>201</v>
      </c>
      <c r="T199" s="1">
        <v>4.6281407035175883</v>
      </c>
      <c r="U199" s="1">
        <v>199</v>
      </c>
      <c r="V199" s="1">
        <v>5.3567839195979898</v>
      </c>
      <c r="W199" s="1">
        <v>199</v>
      </c>
      <c r="X199" s="1">
        <v>4.189054726368159</v>
      </c>
      <c r="Y199" s="1">
        <v>201</v>
      </c>
      <c r="Z199" s="1">
        <v>5.1592039800995027</v>
      </c>
      <c r="AA199" s="1">
        <v>201</v>
      </c>
    </row>
    <row r="200" spans="1:27" x14ac:dyDescent="0.25">
      <c r="A200" s="22" t="str">
        <f t="shared" si="3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3302</v>
      </c>
      <c r="H200" s="1">
        <v>4.7149321266968327</v>
      </c>
      <c r="I200" s="1">
        <v>2873</v>
      </c>
      <c r="J200" s="1">
        <v>5.2187279151943464</v>
      </c>
      <c r="K200" s="1">
        <v>2830</v>
      </c>
      <c r="L200" s="1">
        <v>4.6638801811215602</v>
      </c>
      <c r="M200" s="1">
        <v>2871</v>
      </c>
      <c r="N200" s="1">
        <v>5.0843330980945662</v>
      </c>
      <c r="O200" s="1">
        <v>2834</v>
      </c>
      <c r="P200" s="1">
        <v>4.6044802240112004</v>
      </c>
      <c r="Q200" s="1">
        <v>2857</v>
      </c>
      <c r="R200" s="1">
        <v>5.1258890469416789</v>
      </c>
      <c r="S200" s="1">
        <v>2812</v>
      </c>
      <c r="T200" s="1">
        <v>4.5805662355819647</v>
      </c>
      <c r="U200" s="1">
        <v>2861</v>
      </c>
      <c r="V200" s="1">
        <v>5.2126905352711805</v>
      </c>
      <c r="W200" s="1">
        <v>2821</v>
      </c>
      <c r="X200" s="1">
        <v>4.4555944055944057</v>
      </c>
      <c r="Y200" s="1">
        <v>2860</v>
      </c>
      <c r="Z200" s="1">
        <v>5.2105820105820104</v>
      </c>
      <c r="AA200" s="1">
        <v>2835</v>
      </c>
    </row>
    <row r="201" spans="1:27" x14ac:dyDescent="0.25">
      <c r="A201" s="22" t="str">
        <f t="shared" si="3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548</v>
      </c>
      <c r="H201" s="1">
        <v>4.5813953488372094</v>
      </c>
      <c r="I201" s="1">
        <v>430</v>
      </c>
      <c r="J201" s="1">
        <v>4.9764150943396226</v>
      </c>
      <c r="K201" s="1">
        <v>424</v>
      </c>
      <c r="L201" s="1">
        <v>4.0233100233100236</v>
      </c>
      <c r="M201" s="1">
        <v>429</v>
      </c>
      <c r="N201" s="1">
        <v>4.3348946135831383</v>
      </c>
      <c r="O201" s="1">
        <v>427</v>
      </c>
      <c r="P201" s="1">
        <v>4.2960372960372961</v>
      </c>
      <c r="Q201" s="1">
        <v>429</v>
      </c>
      <c r="R201" s="1">
        <v>4.696470588235294</v>
      </c>
      <c r="S201" s="1">
        <v>425</v>
      </c>
      <c r="T201" s="1">
        <v>4.1639344262295079</v>
      </c>
      <c r="U201" s="1">
        <v>427</v>
      </c>
      <c r="V201" s="1">
        <v>4.7464454976303321</v>
      </c>
      <c r="W201" s="1">
        <v>422</v>
      </c>
      <c r="X201" s="1">
        <v>4.174825174825175</v>
      </c>
      <c r="Y201" s="1">
        <v>429</v>
      </c>
      <c r="Z201" s="1">
        <v>4.8711943793911008</v>
      </c>
      <c r="AA201" s="1">
        <v>427</v>
      </c>
    </row>
    <row r="202" spans="1:27" x14ac:dyDescent="0.25">
      <c r="A202" s="22" t="str">
        <f t="shared" si="3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4.5</v>
      </c>
      <c r="I202" s="1">
        <v>4</v>
      </c>
      <c r="J202" s="1">
        <v>5.25</v>
      </c>
      <c r="K202" s="1">
        <v>4</v>
      </c>
      <c r="L202" s="1">
        <v>4.5</v>
      </c>
      <c r="M202" s="1">
        <v>4</v>
      </c>
      <c r="N202" s="1">
        <v>5.5</v>
      </c>
      <c r="O202" s="1">
        <v>4</v>
      </c>
      <c r="P202" s="1">
        <v>4.75</v>
      </c>
      <c r="Q202" s="1">
        <v>4</v>
      </c>
      <c r="R202" s="1">
        <v>5.25</v>
      </c>
      <c r="S202" s="1">
        <v>4</v>
      </c>
      <c r="T202" s="1">
        <v>3.75</v>
      </c>
      <c r="U202" s="1">
        <v>4</v>
      </c>
      <c r="V202" s="1">
        <v>5</v>
      </c>
      <c r="W202" s="1">
        <v>4</v>
      </c>
      <c r="X202" s="1">
        <v>4</v>
      </c>
      <c r="Y202" s="1">
        <v>4</v>
      </c>
      <c r="Z202" s="1">
        <v>4.75</v>
      </c>
      <c r="AA202" s="1">
        <v>4</v>
      </c>
    </row>
    <row r="203" spans="1:27" x14ac:dyDescent="0.25">
      <c r="A203" s="22" t="str">
        <f t="shared" si="3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4.5462184873949578</v>
      </c>
      <c r="I203" s="1">
        <v>119</v>
      </c>
      <c r="J203" s="1">
        <v>5.208333333333333</v>
      </c>
      <c r="K203" s="1">
        <v>120</v>
      </c>
      <c r="L203" s="1">
        <v>4.3898305084745761</v>
      </c>
      <c r="M203" s="1">
        <v>118</v>
      </c>
      <c r="N203" s="1">
        <v>4.7750000000000004</v>
      </c>
      <c r="O203" s="1">
        <v>120</v>
      </c>
      <c r="P203" s="1">
        <v>4.4745762711864403</v>
      </c>
      <c r="Q203" s="1">
        <v>118</v>
      </c>
      <c r="R203" s="1">
        <v>5.0420168067226889</v>
      </c>
      <c r="S203" s="1">
        <v>119</v>
      </c>
      <c r="T203" s="1">
        <v>4.5210084033613445</v>
      </c>
      <c r="U203" s="1">
        <v>119</v>
      </c>
      <c r="V203" s="1">
        <v>5.1916666666666664</v>
      </c>
      <c r="W203" s="1">
        <v>120</v>
      </c>
      <c r="X203" s="1">
        <v>4.4033613445378155</v>
      </c>
      <c r="Y203" s="1">
        <v>119</v>
      </c>
      <c r="Z203" s="1">
        <v>5.1833333333333336</v>
      </c>
      <c r="AA203" s="1">
        <v>120</v>
      </c>
    </row>
    <row r="204" spans="1:27" x14ac:dyDescent="0.25">
      <c r="A204" s="22" t="str">
        <f t="shared" si="3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366</v>
      </c>
      <c r="H204" s="1">
        <v>4.8615384615384611</v>
      </c>
      <c r="I204" s="1">
        <v>325</v>
      </c>
      <c r="J204" s="1">
        <v>5.3003095975232197</v>
      </c>
      <c r="K204" s="1">
        <v>323</v>
      </c>
      <c r="L204" s="1">
        <v>4.8117283950617287</v>
      </c>
      <c r="M204" s="1">
        <v>324</v>
      </c>
      <c r="N204" s="1">
        <v>5.1156249999999996</v>
      </c>
      <c r="O204" s="1">
        <v>320</v>
      </c>
      <c r="P204" s="1">
        <v>4.859375</v>
      </c>
      <c r="Q204" s="1">
        <v>320</v>
      </c>
      <c r="R204" s="1">
        <v>5.3156249999999998</v>
      </c>
      <c r="S204" s="1">
        <v>320</v>
      </c>
      <c r="T204" s="1">
        <v>4.6366459627329188</v>
      </c>
      <c r="U204" s="1">
        <v>322</v>
      </c>
      <c r="V204" s="1">
        <v>5.1567398119122254</v>
      </c>
      <c r="W204" s="1">
        <v>319</v>
      </c>
      <c r="X204" s="1">
        <v>4.3692307692307688</v>
      </c>
      <c r="Y204" s="1">
        <v>325</v>
      </c>
      <c r="Z204" s="1">
        <v>5.1292307692307695</v>
      </c>
      <c r="AA204" s="1">
        <v>325</v>
      </c>
    </row>
    <row r="205" spans="1:27" x14ac:dyDescent="0.25">
      <c r="A205" s="22" t="str">
        <f t="shared" si="3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62</v>
      </c>
      <c r="H205" s="1">
        <v>4.666666666666667</v>
      </c>
      <c r="I205" s="1">
        <v>54</v>
      </c>
      <c r="J205" s="1">
        <v>5.1481481481481479</v>
      </c>
      <c r="K205" s="1">
        <v>54</v>
      </c>
      <c r="L205" s="1">
        <v>4.8113207547169807</v>
      </c>
      <c r="M205" s="1">
        <v>53</v>
      </c>
      <c r="N205" s="1">
        <v>5.2962962962962967</v>
      </c>
      <c r="O205" s="1">
        <v>54</v>
      </c>
      <c r="P205" s="1">
        <v>4.7407407407407405</v>
      </c>
      <c r="Q205" s="1">
        <v>54</v>
      </c>
      <c r="R205" s="1">
        <v>5.2264150943396226</v>
      </c>
      <c r="S205" s="1">
        <v>53</v>
      </c>
      <c r="T205" s="1">
        <v>4.4629629629629628</v>
      </c>
      <c r="U205" s="1">
        <v>54</v>
      </c>
      <c r="V205" s="1">
        <v>4.833333333333333</v>
      </c>
      <c r="W205" s="1">
        <v>54</v>
      </c>
      <c r="X205" s="1">
        <v>4.3148148148148149</v>
      </c>
      <c r="Y205" s="1">
        <v>54</v>
      </c>
      <c r="Z205" s="1">
        <v>5.2222222222222223</v>
      </c>
      <c r="AA205" s="1">
        <v>54</v>
      </c>
    </row>
    <row r="206" spans="1:27" x14ac:dyDescent="0.25">
      <c r="A206" s="22" t="str">
        <f t="shared" si="3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177</v>
      </c>
      <c r="H206" s="1">
        <v>4.7712418300653594</v>
      </c>
      <c r="I206" s="1">
        <v>153</v>
      </c>
      <c r="J206" s="1">
        <v>5.253333333333333</v>
      </c>
      <c r="K206" s="1">
        <v>150</v>
      </c>
      <c r="L206" s="1">
        <v>4.5816993464052285</v>
      </c>
      <c r="M206" s="1">
        <v>153</v>
      </c>
      <c r="N206" s="1">
        <v>4.9144736842105265</v>
      </c>
      <c r="O206" s="1">
        <v>152</v>
      </c>
      <c r="P206" s="1">
        <v>4.8157894736842106</v>
      </c>
      <c r="Q206" s="1">
        <v>152</v>
      </c>
      <c r="R206" s="1">
        <v>5.3377483443708611</v>
      </c>
      <c r="S206" s="1">
        <v>151</v>
      </c>
      <c r="T206" s="1">
        <v>4.3921568627450984</v>
      </c>
      <c r="U206" s="1">
        <v>153</v>
      </c>
      <c r="V206" s="1">
        <v>4.9933774834437088</v>
      </c>
      <c r="W206" s="1">
        <v>151</v>
      </c>
      <c r="X206" s="1">
        <v>4.3071895424836599</v>
      </c>
      <c r="Y206" s="1">
        <v>153</v>
      </c>
      <c r="Z206" s="1">
        <v>5.08</v>
      </c>
      <c r="AA206" s="1">
        <v>150</v>
      </c>
    </row>
    <row r="207" spans="1:27" x14ac:dyDescent="0.25">
      <c r="A207" s="22" t="str">
        <f t="shared" si="3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126</v>
      </c>
      <c r="H207" s="1">
        <v>4.54</v>
      </c>
      <c r="I207" s="1">
        <v>100</v>
      </c>
      <c r="J207" s="1">
        <v>5.141414141414141</v>
      </c>
      <c r="K207" s="1">
        <v>99</v>
      </c>
      <c r="L207" s="1">
        <v>4.5656565656565657</v>
      </c>
      <c r="M207" s="1">
        <v>99</v>
      </c>
      <c r="N207" s="1">
        <v>5.0404040404040407</v>
      </c>
      <c r="O207" s="1">
        <v>99</v>
      </c>
      <c r="P207" s="1">
        <v>4.5252525252525251</v>
      </c>
      <c r="Q207" s="1">
        <v>99</v>
      </c>
      <c r="R207" s="1">
        <v>5.1237113402061851</v>
      </c>
      <c r="S207" s="1">
        <v>97</v>
      </c>
      <c r="T207" s="1">
        <v>4.32</v>
      </c>
      <c r="U207" s="1">
        <v>100</v>
      </c>
      <c r="V207" s="1">
        <v>5.0707070707070709</v>
      </c>
      <c r="W207" s="1">
        <v>99</v>
      </c>
      <c r="X207" s="1">
        <v>4.28</v>
      </c>
      <c r="Y207" s="1">
        <v>100</v>
      </c>
      <c r="Z207" s="1">
        <v>5.0204081632653059</v>
      </c>
      <c r="AA207" s="1">
        <v>98</v>
      </c>
    </row>
    <row r="208" spans="1:27" x14ac:dyDescent="0.25">
      <c r="A208" s="22" t="str">
        <f t="shared" si="3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651</v>
      </c>
      <c r="H208" s="1">
        <v>4.6760828625235407</v>
      </c>
      <c r="I208" s="1">
        <v>531</v>
      </c>
      <c r="J208" s="1">
        <v>5.4057142857142857</v>
      </c>
      <c r="K208" s="1">
        <v>525</v>
      </c>
      <c r="L208" s="1">
        <v>4.4886792452830191</v>
      </c>
      <c r="M208" s="1">
        <v>530</v>
      </c>
      <c r="N208" s="1">
        <v>5.0475285171102664</v>
      </c>
      <c r="O208" s="1">
        <v>526</v>
      </c>
      <c r="P208" s="1">
        <v>4.6344696969696972</v>
      </c>
      <c r="Q208" s="1">
        <v>528</v>
      </c>
      <c r="R208" s="1">
        <v>5.3403441682600379</v>
      </c>
      <c r="S208" s="1">
        <v>523</v>
      </c>
      <c r="T208" s="1">
        <v>4.4669187145557654</v>
      </c>
      <c r="U208" s="1">
        <v>529</v>
      </c>
      <c r="V208" s="1">
        <v>5.233269598470363</v>
      </c>
      <c r="W208" s="1">
        <v>523</v>
      </c>
      <c r="X208" s="1">
        <v>4.232514177693762</v>
      </c>
      <c r="Y208" s="1">
        <v>529</v>
      </c>
      <c r="Z208" s="1">
        <v>5.1818181818181817</v>
      </c>
      <c r="AA208" s="1">
        <v>528</v>
      </c>
    </row>
    <row r="209" spans="1:27" x14ac:dyDescent="0.25">
      <c r="A209" s="22" t="str">
        <f t="shared" si="3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112</v>
      </c>
      <c r="H209" s="1">
        <v>4.6875</v>
      </c>
      <c r="I209" s="1">
        <v>96</v>
      </c>
      <c r="J209" s="1">
        <v>5.3368421052631581</v>
      </c>
      <c r="K209" s="1">
        <v>95</v>
      </c>
      <c r="L209" s="1">
        <v>4.28125</v>
      </c>
      <c r="M209" s="1">
        <v>96</v>
      </c>
      <c r="N209" s="1">
        <v>4.7684210526315791</v>
      </c>
      <c r="O209" s="1">
        <v>95</v>
      </c>
      <c r="P209" s="1">
        <v>4.71875</v>
      </c>
      <c r="Q209" s="1">
        <v>96</v>
      </c>
      <c r="R209" s="1">
        <v>5.3723404255319149</v>
      </c>
      <c r="S209" s="1">
        <v>94</v>
      </c>
      <c r="T209" s="1">
        <v>4.677083333333333</v>
      </c>
      <c r="U209" s="1">
        <v>96</v>
      </c>
      <c r="V209" s="1">
        <v>5.2446808510638299</v>
      </c>
      <c r="W209" s="1">
        <v>94</v>
      </c>
      <c r="X209" s="1">
        <v>4.2526315789473683</v>
      </c>
      <c r="Y209" s="1">
        <v>95</v>
      </c>
      <c r="Z209" s="1">
        <v>5.1489361702127656</v>
      </c>
      <c r="AA209" s="1">
        <v>94</v>
      </c>
    </row>
    <row r="210" spans="1:27" x14ac:dyDescent="0.25">
      <c r="A210" s="22" t="str">
        <f t="shared" si="3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1618</v>
      </c>
      <c r="H210" s="1">
        <v>4.7020818377602298</v>
      </c>
      <c r="I210" s="1">
        <v>1393</v>
      </c>
      <c r="J210" s="1">
        <v>5.2734545454545456</v>
      </c>
      <c r="K210" s="1">
        <v>1375</v>
      </c>
      <c r="L210" s="1">
        <v>4.8080517613227896</v>
      </c>
      <c r="M210" s="1">
        <v>1391</v>
      </c>
      <c r="N210" s="1">
        <v>5.2769679300291541</v>
      </c>
      <c r="O210" s="1">
        <v>1372</v>
      </c>
      <c r="P210" s="1">
        <v>4.6133909287257016</v>
      </c>
      <c r="Q210" s="1">
        <v>1389</v>
      </c>
      <c r="R210" s="1">
        <v>5.2211678832116792</v>
      </c>
      <c r="S210" s="1">
        <v>1370</v>
      </c>
      <c r="T210" s="1">
        <v>4.5421773612112473</v>
      </c>
      <c r="U210" s="1">
        <v>1387</v>
      </c>
      <c r="V210" s="1">
        <v>5.1839416058394159</v>
      </c>
      <c r="W210" s="1">
        <v>1370</v>
      </c>
      <c r="X210" s="1">
        <v>4.356371490280778</v>
      </c>
      <c r="Y210" s="1">
        <v>1389</v>
      </c>
      <c r="Z210" s="1">
        <v>5.175272727272727</v>
      </c>
      <c r="AA210" s="1">
        <v>1375</v>
      </c>
    </row>
    <row r="211" spans="1:27" x14ac:dyDescent="0.25">
      <c r="A211" s="22" t="str">
        <f t="shared" si="3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143</v>
      </c>
      <c r="H211" s="1">
        <v>4.7209302325581399</v>
      </c>
      <c r="I211" s="1">
        <v>129</v>
      </c>
      <c r="J211" s="1">
        <v>5.3700787401574805</v>
      </c>
      <c r="K211" s="1">
        <v>127</v>
      </c>
      <c r="L211" s="1">
        <v>4.8372093023255811</v>
      </c>
      <c r="M211" s="1">
        <v>129</v>
      </c>
      <c r="N211" s="1">
        <v>5.3622047244094491</v>
      </c>
      <c r="O211" s="1">
        <v>127</v>
      </c>
      <c r="P211" s="1">
        <v>4.7441860465116283</v>
      </c>
      <c r="Q211" s="1">
        <v>129</v>
      </c>
      <c r="R211" s="1">
        <v>5.3253968253968251</v>
      </c>
      <c r="S211" s="1">
        <v>126</v>
      </c>
      <c r="T211" s="1">
        <v>4.5426356589147288</v>
      </c>
      <c r="U211" s="1">
        <v>129</v>
      </c>
      <c r="V211" s="1">
        <v>5.2265625</v>
      </c>
      <c r="W211" s="1">
        <v>128</v>
      </c>
      <c r="X211" s="1">
        <v>4.3671875</v>
      </c>
      <c r="Y211" s="1">
        <v>128</v>
      </c>
      <c r="Z211" s="1">
        <v>5.1875</v>
      </c>
      <c r="AA211" s="1">
        <v>128</v>
      </c>
    </row>
    <row r="212" spans="1:27" x14ac:dyDescent="0.25">
      <c r="A212" s="22" t="str">
        <f t="shared" si="3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4.6471910112359547</v>
      </c>
      <c r="I212" s="1">
        <v>1780</v>
      </c>
      <c r="J212" s="1">
        <v>5.1176805002842523</v>
      </c>
      <c r="K212" s="1">
        <v>1759</v>
      </c>
      <c r="L212" s="1">
        <v>4.4306569343065689</v>
      </c>
      <c r="M212" s="1">
        <v>1781</v>
      </c>
      <c r="N212" s="1">
        <v>4.725255972696246</v>
      </c>
      <c r="O212" s="1">
        <v>1758</v>
      </c>
      <c r="P212" s="1">
        <v>4.5277149321266972</v>
      </c>
      <c r="Q212" s="1">
        <v>1768</v>
      </c>
      <c r="R212" s="1">
        <v>4.9604810996563575</v>
      </c>
      <c r="S212" s="1">
        <v>1746</v>
      </c>
      <c r="T212" s="1">
        <v>4.4963421496904896</v>
      </c>
      <c r="U212" s="1">
        <v>1777</v>
      </c>
      <c r="V212" s="1">
        <v>4.9931701764371086</v>
      </c>
      <c r="W212" s="1">
        <v>1757</v>
      </c>
      <c r="X212" s="1">
        <v>4.3780281690140841</v>
      </c>
      <c r="Y212" s="1">
        <v>1775</v>
      </c>
      <c r="Z212" s="1">
        <v>4.9790011350737799</v>
      </c>
      <c r="AA212" s="1">
        <v>1762</v>
      </c>
    </row>
    <row r="213" spans="1:27" x14ac:dyDescent="0.25">
      <c r="A213" s="22" t="str">
        <f t="shared" si="3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4179</v>
      </c>
      <c r="H213" s="1">
        <v>4.6158317187932463</v>
      </c>
      <c r="I213" s="1">
        <v>3613</v>
      </c>
      <c r="J213" s="1">
        <v>5.1127037661607648</v>
      </c>
      <c r="K213" s="1">
        <v>3558</v>
      </c>
      <c r="L213" s="1">
        <v>4.3088439146104793</v>
      </c>
      <c r="M213" s="1">
        <v>3607</v>
      </c>
      <c r="N213" s="1">
        <v>4.7213622291021675</v>
      </c>
      <c r="O213" s="1">
        <v>3553</v>
      </c>
      <c r="P213" s="1">
        <v>4.4474708171206228</v>
      </c>
      <c r="Q213" s="1">
        <v>3598</v>
      </c>
      <c r="R213" s="1">
        <v>4.9765536723163839</v>
      </c>
      <c r="S213" s="1">
        <v>3540</v>
      </c>
      <c r="T213" s="1">
        <v>4.4377777777777778</v>
      </c>
      <c r="U213" s="1">
        <v>3600</v>
      </c>
      <c r="V213" s="1">
        <v>5.0490140845070419</v>
      </c>
      <c r="W213" s="1">
        <v>3550</v>
      </c>
      <c r="X213" s="1">
        <v>4.3268536517633986</v>
      </c>
      <c r="Y213" s="1">
        <v>3601</v>
      </c>
      <c r="Z213" s="1">
        <v>5.0548677546426566</v>
      </c>
      <c r="AA213" s="1">
        <v>3554</v>
      </c>
    </row>
    <row r="214" spans="1:27" x14ac:dyDescent="0.25">
      <c r="A214" s="22" t="str">
        <f t="shared" si="3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291</v>
      </c>
      <c r="H214" s="1">
        <v>4.4110169491525424</v>
      </c>
      <c r="I214" s="1">
        <v>236</v>
      </c>
      <c r="J214" s="1">
        <v>5.008658008658009</v>
      </c>
      <c r="K214" s="1">
        <v>231</v>
      </c>
      <c r="L214" s="1">
        <v>4.0762711864406782</v>
      </c>
      <c r="M214" s="1">
        <v>236</v>
      </c>
      <c r="N214" s="1">
        <v>4.5450643776824036</v>
      </c>
      <c r="O214" s="1">
        <v>233</v>
      </c>
      <c r="P214" s="1">
        <v>4.1196581196581192</v>
      </c>
      <c r="Q214" s="1">
        <v>234</v>
      </c>
      <c r="R214" s="1">
        <v>4.7179487179487181</v>
      </c>
      <c r="S214" s="1">
        <v>234</v>
      </c>
      <c r="T214" s="1">
        <v>4.2478632478632479</v>
      </c>
      <c r="U214" s="1">
        <v>234</v>
      </c>
      <c r="V214" s="1">
        <v>4.965217391304348</v>
      </c>
      <c r="W214" s="1">
        <v>230</v>
      </c>
      <c r="X214" s="1">
        <v>4.2723404255319153</v>
      </c>
      <c r="Y214" s="1">
        <v>235</v>
      </c>
      <c r="Z214" s="1">
        <v>5.0431034482758621</v>
      </c>
      <c r="AA214" s="1">
        <v>232</v>
      </c>
    </row>
    <row r="215" spans="1:27" x14ac:dyDescent="0.25">
      <c r="A215" s="22" t="str">
        <f t="shared" si="3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853</v>
      </c>
      <c r="H215" s="1">
        <v>4.5309491059147184</v>
      </c>
      <c r="I215" s="1">
        <v>727</v>
      </c>
      <c r="J215" s="1">
        <v>5.035211267605634</v>
      </c>
      <c r="K215" s="1">
        <v>710</v>
      </c>
      <c r="L215" s="1">
        <v>4.1294765840220382</v>
      </c>
      <c r="M215" s="1">
        <v>726</v>
      </c>
      <c r="N215" s="1">
        <v>4.5756302521008401</v>
      </c>
      <c r="O215" s="1">
        <v>714</v>
      </c>
      <c r="P215" s="1">
        <v>4.2946058091286305</v>
      </c>
      <c r="Q215" s="1">
        <v>723</v>
      </c>
      <c r="R215" s="1">
        <v>4.7915492957746482</v>
      </c>
      <c r="S215" s="1">
        <v>710</v>
      </c>
      <c r="T215" s="1">
        <v>4.222375690607735</v>
      </c>
      <c r="U215" s="1">
        <v>724</v>
      </c>
      <c r="V215" s="1">
        <v>4.8263305322128849</v>
      </c>
      <c r="W215" s="1">
        <v>714</v>
      </c>
      <c r="X215" s="1">
        <v>4.2140883977900554</v>
      </c>
      <c r="Y215" s="1">
        <v>724</v>
      </c>
      <c r="Z215" s="1">
        <v>4.9357541899441344</v>
      </c>
      <c r="AA215" s="1">
        <v>716</v>
      </c>
    </row>
    <row r="216" spans="1:27" x14ac:dyDescent="0.25">
      <c r="A216" s="22" t="str">
        <f t="shared" si="3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323</v>
      </c>
      <c r="H216" s="1">
        <v>4.5526315789473681</v>
      </c>
      <c r="I216" s="1">
        <v>266</v>
      </c>
      <c r="J216" s="1">
        <v>5.0916030534351142</v>
      </c>
      <c r="K216" s="1">
        <v>262</v>
      </c>
      <c r="L216" s="1">
        <v>4.2556390977443606</v>
      </c>
      <c r="M216" s="1">
        <v>266</v>
      </c>
      <c r="N216" s="1">
        <v>4.6603053435114505</v>
      </c>
      <c r="O216" s="1">
        <v>262</v>
      </c>
      <c r="P216" s="1">
        <v>4.4037735849056601</v>
      </c>
      <c r="Q216" s="1">
        <v>265</v>
      </c>
      <c r="R216" s="1">
        <v>4.9125475285171101</v>
      </c>
      <c r="S216" s="1">
        <v>263</v>
      </c>
      <c r="T216" s="1">
        <v>4.3721804511278197</v>
      </c>
      <c r="U216" s="1">
        <v>266</v>
      </c>
      <c r="V216" s="1">
        <v>4.9465648854961835</v>
      </c>
      <c r="W216" s="1">
        <v>262</v>
      </c>
      <c r="X216" s="1">
        <v>4.2330827067669174</v>
      </c>
      <c r="Y216" s="1">
        <v>266</v>
      </c>
      <c r="Z216" s="1">
        <v>4.8745247148288975</v>
      </c>
      <c r="AA216" s="1">
        <v>263</v>
      </c>
    </row>
    <row r="217" spans="1:27" x14ac:dyDescent="0.25">
      <c r="A217" s="22" t="str">
        <f t="shared" si="3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198</v>
      </c>
      <c r="H217" s="1">
        <v>4.6322580645161286</v>
      </c>
      <c r="I217" s="1">
        <v>155</v>
      </c>
      <c r="J217" s="1">
        <v>5.2516556291390728</v>
      </c>
      <c r="K217" s="1">
        <v>151</v>
      </c>
      <c r="L217" s="1">
        <v>4.4451612903225808</v>
      </c>
      <c r="M217" s="1">
        <v>155</v>
      </c>
      <c r="N217" s="1">
        <v>4.903225806451613</v>
      </c>
      <c r="O217" s="1">
        <v>155</v>
      </c>
      <c r="P217" s="1">
        <v>4.6732026143790852</v>
      </c>
      <c r="Q217" s="1">
        <v>153</v>
      </c>
      <c r="R217" s="1">
        <v>5.3311258278145699</v>
      </c>
      <c r="S217" s="1">
        <v>151</v>
      </c>
      <c r="T217" s="1">
        <v>4.5129870129870131</v>
      </c>
      <c r="U217" s="1">
        <v>154</v>
      </c>
      <c r="V217" s="1">
        <v>5.1830065359477127</v>
      </c>
      <c r="W217" s="1">
        <v>153</v>
      </c>
      <c r="X217" s="1">
        <v>4.333333333333333</v>
      </c>
      <c r="Y217" s="1">
        <v>153</v>
      </c>
      <c r="Z217" s="1">
        <v>5.0324675324675328</v>
      </c>
      <c r="AA217" s="1">
        <v>154</v>
      </c>
    </row>
    <row r="218" spans="1:27" x14ac:dyDescent="0.25">
      <c r="A218" s="22" t="str">
        <f t="shared" si="3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168</v>
      </c>
      <c r="H218" s="1">
        <v>4.72108843537415</v>
      </c>
      <c r="I218" s="1">
        <v>147</v>
      </c>
      <c r="J218" s="1">
        <v>5.129251700680272</v>
      </c>
      <c r="K218" s="1">
        <v>147</v>
      </c>
      <c r="L218" s="1">
        <v>4.6917808219178081</v>
      </c>
      <c r="M218" s="1">
        <v>146</v>
      </c>
      <c r="N218" s="1">
        <v>5.0816326530612246</v>
      </c>
      <c r="O218" s="1">
        <v>147</v>
      </c>
      <c r="P218" s="1">
        <v>4.6394557823129254</v>
      </c>
      <c r="Q218" s="1">
        <v>147</v>
      </c>
      <c r="R218" s="1">
        <v>5.1506849315068495</v>
      </c>
      <c r="S218" s="1">
        <v>146</v>
      </c>
      <c r="T218" s="1">
        <v>4.6643835616438354</v>
      </c>
      <c r="U218" s="1">
        <v>146</v>
      </c>
      <c r="V218" s="1">
        <v>5.0821917808219181</v>
      </c>
      <c r="W218" s="1">
        <v>146</v>
      </c>
      <c r="X218" s="1">
        <v>4.4589041095890414</v>
      </c>
      <c r="Y218" s="1">
        <v>146</v>
      </c>
      <c r="Z218" s="1">
        <v>5.1301369863013697</v>
      </c>
      <c r="AA218" s="1">
        <v>146</v>
      </c>
    </row>
    <row r="219" spans="1:27" x14ac:dyDescent="0.25">
      <c r="A219" s="22" t="str">
        <f t="shared" si="3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3214</v>
      </c>
      <c r="H219" s="1">
        <v>4.5772674192292717</v>
      </c>
      <c r="I219" s="1">
        <v>2569</v>
      </c>
      <c r="J219" s="1">
        <v>5.0729783037475347</v>
      </c>
      <c r="K219" s="1">
        <v>2535</v>
      </c>
      <c r="L219" s="1">
        <v>4.3738317757009346</v>
      </c>
      <c r="M219" s="1">
        <v>2568</v>
      </c>
      <c r="N219" s="1">
        <v>4.738217821782178</v>
      </c>
      <c r="O219" s="1">
        <v>2525</v>
      </c>
      <c r="P219" s="1">
        <v>4.4886983632112241</v>
      </c>
      <c r="Q219" s="1">
        <v>2566</v>
      </c>
      <c r="R219" s="1">
        <v>4.99324055666004</v>
      </c>
      <c r="S219" s="1">
        <v>2515</v>
      </c>
      <c r="T219" s="1">
        <v>4.4167968750000002</v>
      </c>
      <c r="U219" s="1">
        <v>2560</v>
      </c>
      <c r="V219" s="1">
        <v>4.9885103011093506</v>
      </c>
      <c r="W219" s="1">
        <v>2524</v>
      </c>
      <c r="X219" s="1">
        <v>4.2720187061574437</v>
      </c>
      <c r="Y219" s="1">
        <v>2566</v>
      </c>
      <c r="Z219" s="1">
        <v>4.9478467009087321</v>
      </c>
      <c r="AA219" s="1">
        <v>2531</v>
      </c>
    </row>
    <row r="220" spans="1:27" x14ac:dyDescent="0.25">
      <c r="A220" s="22" t="str">
        <f t="shared" si="3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361</v>
      </c>
      <c r="H220" s="1">
        <v>4.753333333333333</v>
      </c>
      <c r="I220" s="1">
        <v>300</v>
      </c>
      <c r="J220" s="1">
        <v>5.1520270270270272</v>
      </c>
      <c r="K220" s="1">
        <v>296</v>
      </c>
      <c r="L220" s="1">
        <v>4.5966666666666667</v>
      </c>
      <c r="M220" s="1">
        <v>300</v>
      </c>
      <c r="N220" s="1">
        <v>5.1571906354515047</v>
      </c>
      <c r="O220" s="1">
        <v>299</v>
      </c>
      <c r="P220" s="1">
        <v>4.63</v>
      </c>
      <c r="Q220" s="1">
        <v>300</v>
      </c>
      <c r="R220" s="1">
        <v>5.1084745762711865</v>
      </c>
      <c r="S220" s="1">
        <v>295</v>
      </c>
      <c r="T220" s="1">
        <v>4.54</v>
      </c>
      <c r="U220" s="1">
        <v>300</v>
      </c>
      <c r="V220" s="1">
        <v>5.1174496644295306</v>
      </c>
      <c r="W220" s="1">
        <v>298</v>
      </c>
      <c r="X220" s="1">
        <v>4.2976588628762542</v>
      </c>
      <c r="Y220" s="1">
        <v>299</v>
      </c>
      <c r="Z220" s="1">
        <v>5.1812080536912752</v>
      </c>
      <c r="AA220" s="1">
        <v>298</v>
      </c>
    </row>
    <row r="221" spans="1:27" x14ac:dyDescent="0.25">
      <c r="A221" s="22" t="str">
        <f t="shared" ref="A221:A242" si="4">E221&amp;C221&amp;D221</f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4.6605504587155959</v>
      </c>
      <c r="I221" s="1">
        <v>109</v>
      </c>
      <c r="J221" s="1">
        <v>5.3425925925925926</v>
      </c>
      <c r="K221" s="1">
        <v>108</v>
      </c>
      <c r="L221" s="1">
        <v>4.5999999999999996</v>
      </c>
      <c r="M221" s="1">
        <v>110</v>
      </c>
      <c r="N221" s="1">
        <v>5.0917431192660549</v>
      </c>
      <c r="O221" s="1">
        <v>109</v>
      </c>
      <c r="P221" s="1">
        <v>4.627272727272727</v>
      </c>
      <c r="Q221" s="1">
        <v>110</v>
      </c>
      <c r="R221" s="1">
        <v>5.3027522935779814</v>
      </c>
      <c r="S221" s="1">
        <v>109</v>
      </c>
      <c r="T221" s="1">
        <v>4.568807339449541</v>
      </c>
      <c r="U221" s="1">
        <v>109</v>
      </c>
      <c r="V221" s="1">
        <v>5.2293577981651378</v>
      </c>
      <c r="W221" s="1">
        <v>109</v>
      </c>
      <c r="X221" s="1">
        <v>4.4090909090909092</v>
      </c>
      <c r="Y221" s="1">
        <v>110</v>
      </c>
      <c r="Z221" s="1">
        <v>5.2110091743119265</v>
      </c>
      <c r="AA221" s="1">
        <v>109</v>
      </c>
    </row>
    <row r="222" spans="1:27" x14ac:dyDescent="0.25">
      <c r="A222" s="22" t="str">
        <f t="shared" si="4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18</v>
      </c>
      <c r="H222" s="1">
        <v>5.166666666666667</v>
      </c>
      <c r="I222" s="1">
        <v>18</v>
      </c>
      <c r="J222" s="1">
        <v>5.4705882352941178</v>
      </c>
      <c r="K222" s="1">
        <v>17</v>
      </c>
      <c r="L222" s="1">
        <v>4.882352941176471</v>
      </c>
      <c r="M222" s="1">
        <v>17</v>
      </c>
      <c r="N222" s="1">
        <v>5.375</v>
      </c>
      <c r="O222" s="1">
        <v>16</v>
      </c>
      <c r="P222" s="1">
        <v>5</v>
      </c>
      <c r="Q222" s="1">
        <v>18</v>
      </c>
      <c r="R222" s="1">
        <v>5.4117647058823533</v>
      </c>
      <c r="S222" s="1">
        <v>17</v>
      </c>
      <c r="T222" s="1">
        <v>4.833333333333333</v>
      </c>
      <c r="U222" s="1">
        <v>18</v>
      </c>
      <c r="V222" s="1">
        <v>5.4117647058823533</v>
      </c>
      <c r="W222" s="1">
        <v>17</v>
      </c>
      <c r="X222" s="1">
        <v>4.666666666666667</v>
      </c>
      <c r="Y222" s="1">
        <v>18</v>
      </c>
      <c r="Z222" s="1">
        <v>5.2941176470588234</v>
      </c>
      <c r="AA222" s="1">
        <v>17</v>
      </c>
    </row>
    <row r="223" spans="1:27" x14ac:dyDescent="0.25">
      <c r="A223" s="22" t="str">
        <f t="shared" si="4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1718</v>
      </c>
      <c r="H223" s="1">
        <v>4.5746117488183664</v>
      </c>
      <c r="I223" s="1">
        <v>1481</v>
      </c>
      <c r="J223" s="1">
        <v>5.040549828178694</v>
      </c>
      <c r="K223" s="1">
        <v>1455</v>
      </c>
      <c r="L223" s="1">
        <v>4.2471225457007451</v>
      </c>
      <c r="M223" s="1">
        <v>1477</v>
      </c>
      <c r="N223" s="1">
        <v>4.6304198210598759</v>
      </c>
      <c r="O223" s="1">
        <v>1453</v>
      </c>
      <c r="P223" s="1">
        <v>4.388738127544098</v>
      </c>
      <c r="Q223" s="1">
        <v>1474</v>
      </c>
      <c r="R223" s="1">
        <v>4.8447678447678451</v>
      </c>
      <c r="S223" s="1">
        <v>1443</v>
      </c>
      <c r="T223" s="1">
        <v>4.3669600541638456</v>
      </c>
      <c r="U223" s="1">
        <v>1477</v>
      </c>
      <c r="V223" s="1">
        <v>4.9436813186813184</v>
      </c>
      <c r="W223" s="1">
        <v>1456</v>
      </c>
      <c r="X223" s="1">
        <v>4.2143826322930797</v>
      </c>
      <c r="Y223" s="1">
        <v>1474</v>
      </c>
      <c r="Z223" s="1">
        <v>4.9163237311385464</v>
      </c>
      <c r="AA223" s="1">
        <v>1458</v>
      </c>
    </row>
    <row r="224" spans="1:27" x14ac:dyDescent="0.25">
      <c r="A224" s="22" t="str">
        <f t="shared" si="4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211</v>
      </c>
      <c r="H224" s="1">
        <v>4.5945945945945947</v>
      </c>
      <c r="I224" s="1">
        <v>185</v>
      </c>
      <c r="J224" s="1">
        <v>5.0497237569060776</v>
      </c>
      <c r="K224" s="1">
        <v>181</v>
      </c>
      <c r="L224" s="1">
        <v>4.4432432432432432</v>
      </c>
      <c r="M224" s="1">
        <v>185</v>
      </c>
      <c r="N224" s="1">
        <v>4.7555555555555555</v>
      </c>
      <c r="O224" s="1">
        <v>180</v>
      </c>
      <c r="P224" s="1">
        <v>4.5434782608695654</v>
      </c>
      <c r="Q224" s="1">
        <v>184</v>
      </c>
      <c r="R224" s="1">
        <v>4.9774011299435026</v>
      </c>
      <c r="S224" s="1">
        <v>177</v>
      </c>
      <c r="T224" s="1">
        <v>4.4054054054054053</v>
      </c>
      <c r="U224" s="1">
        <v>185</v>
      </c>
      <c r="V224" s="1">
        <v>4.927777777777778</v>
      </c>
      <c r="W224" s="1">
        <v>180</v>
      </c>
      <c r="X224" s="1">
        <v>4.345945945945946</v>
      </c>
      <c r="Y224" s="1">
        <v>185</v>
      </c>
      <c r="Z224" s="1">
        <v>4.9613259668508292</v>
      </c>
      <c r="AA224" s="1">
        <v>181</v>
      </c>
    </row>
    <row r="225" spans="1:27" x14ac:dyDescent="0.25">
      <c r="A225" s="22" t="str">
        <f t="shared" si="4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1009</v>
      </c>
      <c r="H225" s="1">
        <v>4.6469194312796205</v>
      </c>
      <c r="I225" s="1">
        <v>844</v>
      </c>
      <c r="J225" s="1">
        <v>4.9952324195470794</v>
      </c>
      <c r="K225" s="1">
        <v>839</v>
      </c>
      <c r="L225" s="1">
        <v>4.2357819905213274</v>
      </c>
      <c r="M225" s="1">
        <v>844</v>
      </c>
      <c r="N225" s="1">
        <v>4.5322966507177034</v>
      </c>
      <c r="O225" s="1">
        <v>836</v>
      </c>
      <c r="P225" s="1">
        <v>4.4161712247324614</v>
      </c>
      <c r="Q225" s="1">
        <v>841</v>
      </c>
      <c r="R225" s="1">
        <v>4.7700598802395211</v>
      </c>
      <c r="S225" s="1">
        <v>835</v>
      </c>
      <c r="T225" s="1">
        <v>4.3752969121140142</v>
      </c>
      <c r="U225" s="1">
        <v>842</v>
      </c>
      <c r="V225" s="1">
        <v>4.8043217286914768</v>
      </c>
      <c r="W225" s="1">
        <v>833</v>
      </c>
      <c r="X225" s="1">
        <v>4.2897862232779094</v>
      </c>
      <c r="Y225" s="1">
        <v>842</v>
      </c>
      <c r="Z225" s="1">
        <v>4.8661887694145758</v>
      </c>
      <c r="AA225" s="1">
        <v>837</v>
      </c>
    </row>
    <row r="226" spans="1:27" x14ac:dyDescent="0.25">
      <c r="A226" s="22" t="str">
        <f t="shared" si="4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3339</v>
      </c>
      <c r="H226" s="1">
        <v>4.6115132712857632</v>
      </c>
      <c r="I226" s="1">
        <v>2901</v>
      </c>
      <c r="J226" s="1">
        <v>5.1786211699164344</v>
      </c>
      <c r="K226" s="1">
        <v>2872</v>
      </c>
      <c r="L226" s="1">
        <v>4.4097964815453601</v>
      </c>
      <c r="M226" s="1">
        <v>2899</v>
      </c>
      <c r="N226" s="1">
        <v>4.8395963813500344</v>
      </c>
      <c r="O226" s="1">
        <v>2874</v>
      </c>
      <c r="P226" s="1">
        <v>4.4482161413231731</v>
      </c>
      <c r="Q226" s="1">
        <v>2887</v>
      </c>
      <c r="R226" s="1">
        <v>5.0316011235955056</v>
      </c>
      <c r="S226" s="1">
        <v>2848</v>
      </c>
      <c r="T226" s="1">
        <v>4.5032769920662297</v>
      </c>
      <c r="U226" s="1">
        <v>2899</v>
      </c>
      <c r="V226" s="1">
        <v>5.1662001399580122</v>
      </c>
      <c r="W226" s="1">
        <v>2858</v>
      </c>
      <c r="X226" s="1">
        <v>4.3163900414937757</v>
      </c>
      <c r="Y226" s="1">
        <v>2892</v>
      </c>
      <c r="Z226" s="1">
        <v>5.1628880362748522</v>
      </c>
      <c r="AA226" s="1">
        <v>2867</v>
      </c>
    </row>
    <row r="227" spans="1:27" x14ac:dyDescent="0.25">
      <c r="A227" s="22" t="str">
        <f t="shared" si="4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4.6282051282051286</v>
      </c>
      <c r="I227" s="1">
        <v>156</v>
      </c>
      <c r="J227" s="1">
        <v>5.1354838709677422</v>
      </c>
      <c r="K227" s="1">
        <v>155</v>
      </c>
      <c r="L227" s="1">
        <v>4.4487179487179489</v>
      </c>
      <c r="M227" s="1">
        <v>156</v>
      </c>
      <c r="N227" s="1">
        <v>4.8766233766233764</v>
      </c>
      <c r="O227" s="1">
        <v>154</v>
      </c>
      <c r="P227" s="1">
        <v>4.5769230769230766</v>
      </c>
      <c r="Q227" s="1">
        <v>156</v>
      </c>
      <c r="R227" s="1">
        <v>5.1753246753246751</v>
      </c>
      <c r="S227" s="1">
        <v>154</v>
      </c>
      <c r="T227" s="1">
        <v>4.5192307692307692</v>
      </c>
      <c r="U227" s="1">
        <v>156</v>
      </c>
      <c r="V227" s="1">
        <v>5.2645161290322582</v>
      </c>
      <c r="W227" s="1">
        <v>155</v>
      </c>
      <c r="X227" s="1">
        <v>4.2948717948717947</v>
      </c>
      <c r="Y227" s="1">
        <v>156</v>
      </c>
      <c r="Z227" s="1">
        <v>5.1419354838709674</v>
      </c>
      <c r="AA227" s="1">
        <v>155</v>
      </c>
    </row>
    <row r="228" spans="1:27" x14ac:dyDescent="0.25">
      <c r="A228" s="22" t="str">
        <f t="shared" si="4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67</v>
      </c>
      <c r="H228" s="1">
        <v>4.5357142857142856</v>
      </c>
      <c r="I228" s="1">
        <v>56</v>
      </c>
      <c r="J228" s="1">
        <v>5.2727272727272725</v>
      </c>
      <c r="K228" s="1">
        <v>55</v>
      </c>
      <c r="L228" s="1">
        <v>4.4821428571428568</v>
      </c>
      <c r="M228" s="1">
        <v>56</v>
      </c>
      <c r="N228" s="1">
        <v>4.9272727272727277</v>
      </c>
      <c r="O228" s="1">
        <v>55</v>
      </c>
      <c r="P228" s="1">
        <v>4.4285714285714288</v>
      </c>
      <c r="Q228" s="1">
        <v>56</v>
      </c>
      <c r="R228" s="1">
        <v>5.1851851851851851</v>
      </c>
      <c r="S228" s="1">
        <v>54</v>
      </c>
      <c r="T228" s="1">
        <v>4.4642857142857144</v>
      </c>
      <c r="U228" s="1">
        <v>56</v>
      </c>
      <c r="V228" s="1">
        <v>5.163636363636364</v>
      </c>
      <c r="W228" s="1">
        <v>55</v>
      </c>
      <c r="X228" s="1">
        <v>4.2727272727272725</v>
      </c>
      <c r="Y228" s="1">
        <v>55</v>
      </c>
      <c r="Z228" s="1">
        <v>5.2181818181818178</v>
      </c>
      <c r="AA228" s="1">
        <v>55</v>
      </c>
    </row>
    <row r="229" spans="1:27" x14ac:dyDescent="0.25">
      <c r="A229" s="22" t="str">
        <f t="shared" si="4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984</v>
      </c>
      <c r="H229" s="1">
        <v>4.7708095781071833</v>
      </c>
      <c r="I229" s="1">
        <v>877</v>
      </c>
      <c r="J229" s="1">
        <v>5.4117647058823533</v>
      </c>
      <c r="K229" s="1">
        <v>867</v>
      </c>
      <c r="L229" s="1">
        <v>4.6773090079817559</v>
      </c>
      <c r="M229" s="1">
        <v>877</v>
      </c>
      <c r="N229" s="1">
        <v>5.1219792865362486</v>
      </c>
      <c r="O229" s="1">
        <v>869</v>
      </c>
      <c r="P229" s="1">
        <v>4.7445339470655927</v>
      </c>
      <c r="Q229" s="1">
        <v>869</v>
      </c>
      <c r="R229" s="1">
        <v>5.4530706836616458</v>
      </c>
      <c r="S229" s="1">
        <v>863</v>
      </c>
      <c r="T229" s="1">
        <v>4.5675057208237986</v>
      </c>
      <c r="U229" s="1">
        <v>874</v>
      </c>
      <c r="V229" s="1">
        <v>5.2378190255220414</v>
      </c>
      <c r="W229" s="1">
        <v>862</v>
      </c>
      <c r="X229" s="1">
        <v>4.3196347031963471</v>
      </c>
      <c r="Y229" s="1">
        <v>876</v>
      </c>
      <c r="Z229" s="1">
        <v>5.2108294930875578</v>
      </c>
      <c r="AA229" s="1">
        <v>868</v>
      </c>
    </row>
    <row r="230" spans="1:27" x14ac:dyDescent="0.25">
      <c r="A230" s="22" t="str">
        <f t="shared" si="4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1806</v>
      </c>
      <c r="H230" s="1">
        <v>4.4632352941176467</v>
      </c>
      <c r="I230" s="1">
        <v>1496</v>
      </c>
      <c r="J230" s="1">
        <v>4.9353951890034367</v>
      </c>
      <c r="K230" s="1">
        <v>1455</v>
      </c>
      <c r="L230" s="1">
        <v>4.0274614869390488</v>
      </c>
      <c r="M230" s="1">
        <v>1493</v>
      </c>
      <c r="N230" s="1">
        <v>4.5003436426116838</v>
      </c>
      <c r="O230" s="1">
        <v>1455</v>
      </c>
      <c r="P230" s="1">
        <v>4.2781144781144782</v>
      </c>
      <c r="Q230" s="1">
        <v>1485</v>
      </c>
      <c r="R230" s="1">
        <v>4.8272287491361441</v>
      </c>
      <c r="S230" s="1">
        <v>1447</v>
      </c>
      <c r="T230" s="1">
        <v>4.280241935483871</v>
      </c>
      <c r="U230" s="1">
        <v>1488</v>
      </c>
      <c r="V230" s="1">
        <v>4.9258750857927245</v>
      </c>
      <c r="W230" s="1">
        <v>1457</v>
      </c>
      <c r="X230" s="1">
        <v>4.2126089872568748</v>
      </c>
      <c r="Y230" s="1">
        <v>1491</v>
      </c>
      <c r="Z230" s="1">
        <v>4.9808612440191391</v>
      </c>
      <c r="AA230" s="1">
        <v>1463</v>
      </c>
    </row>
    <row r="231" spans="1:27" x14ac:dyDescent="0.25">
      <c r="A231" s="22" t="str">
        <f t="shared" si="4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214</v>
      </c>
      <c r="H231" s="1">
        <v>4.5027322404371581</v>
      </c>
      <c r="I231" s="1">
        <v>183</v>
      </c>
      <c r="J231" s="1">
        <v>5.0444444444444443</v>
      </c>
      <c r="K231" s="1">
        <v>180</v>
      </c>
      <c r="L231" s="1">
        <v>4.0928961748633883</v>
      </c>
      <c r="M231" s="1">
        <v>183</v>
      </c>
      <c r="N231" s="1">
        <v>4.5999999999999996</v>
      </c>
      <c r="O231" s="1">
        <v>180</v>
      </c>
      <c r="P231" s="1">
        <v>4.3406593406593403</v>
      </c>
      <c r="Q231" s="1">
        <v>182</v>
      </c>
      <c r="R231" s="1">
        <v>4.9666666666666668</v>
      </c>
      <c r="S231" s="1">
        <v>180</v>
      </c>
      <c r="T231" s="1">
        <v>4.306010928961749</v>
      </c>
      <c r="U231" s="1">
        <v>183</v>
      </c>
      <c r="V231" s="1">
        <v>4.994413407821229</v>
      </c>
      <c r="W231" s="1">
        <v>179</v>
      </c>
      <c r="X231" s="1">
        <v>4.2295081967213113</v>
      </c>
      <c r="Y231" s="1">
        <v>183</v>
      </c>
      <c r="Z231" s="1">
        <v>5.027932960893855</v>
      </c>
      <c r="AA231" s="1">
        <v>179</v>
      </c>
    </row>
    <row r="232" spans="1:27" x14ac:dyDescent="0.25">
      <c r="A232" s="22" t="str">
        <f t="shared" si="4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2419</v>
      </c>
      <c r="H232" s="1">
        <v>4.6826550387596901</v>
      </c>
      <c r="I232" s="1">
        <v>2064</v>
      </c>
      <c r="J232" s="1">
        <v>5.2422298963986185</v>
      </c>
      <c r="K232" s="1">
        <v>2027</v>
      </c>
      <c r="L232" s="1">
        <v>4.3745155038759691</v>
      </c>
      <c r="M232" s="1">
        <v>2064</v>
      </c>
      <c r="N232" s="1">
        <v>4.8278243709916131</v>
      </c>
      <c r="O232" s="1">
        <v>2027</v>
      </c>
      <c r="P232" s="1">
        <v>4.5938566552901028</v>
      </c>
      <c r="Q232" s="1">
        <v>2051</v>
      </c>
      <c r="R232" s="1">
        <v>5.2088733798604183</v>
      </c>
      <c r="S232" s="1">
        <v>2006</v>
      </c>
      <c r="T232" s="1">
        <v>4.593780369290573</v>
      </c>
      <c r="U232" s="1">
        <v>2058</v>
      </c>
      <c r="V232" s="1">
        <v>5.220907297830375</v>
      </c>
      <c r="W232" s="1">
        <v>2028</v>
      </c>
      <c r="X232" s="1">
        <v>4.3899707887049662</v>
      </c>
      <c r="Y232" s="1">
        <v>2054</v>
      </c>
      <c r="Z232" s="1">
        <v>5.1833910034602075</v>
      </c>
      <c r="AA232" s="1">
        <v>2023</v>
      </c>
    </row>
    <row r="233" spans="1:27" x14ac:dyDescent="0.25">
      <c r="A233" s="22" t="str">
        <f t="shared" si="4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886</v>
      </c>
      <c r="H233" s="1">
        <v>4.5725699067909451</v>
      </c>
      <c r="I233" s="1">
        <v>751</v>
      </c>
      <c r="J233" s="1">
        <v>5.2885906040268456</v>
      </c>
      <c r="K233" s="1">
        <v>745</v>
      </c>
      <c r="L233" s="1">
        <v>4.3506666666666662</v>
      </c>
      <c r="M233" s="1">
        <v>750</v>
      </c>
      <c r="N233" s="1">
        <v>4.8644295302013427</v>
      </c>
      <c r="O233" s="1">
        <v>745</v>
      </c>
      <c r="P233" s="1">
        <v>4.4419225634178909</v>
      </c>
      <c r="Q233" s="1">
        <v>749</v>
      </c>
      <c r="R233" s="1">
        <v>5.1689189189189193</v>
      </c>
      <c r="S233" s="1">
        <v>740</v>
      </c>
      <c r="T233" s="1">
        <v>4.459677419354839</v>
      </c>
      <c r="U233" s="1">
        <v>744</v>
      </c>
      <c r="V233" s="1">
        <v>5.2530282637954242</v>
      </c>
      <c r="W233" s="1">
        <v>743</v>
      </c>
      <c r="X233" s="1">
        <v>4.3141711229946527</v>
      </c>
      <c r="Y233" s="1">
        <v>748</v>
      </c>
      <c r="Z233" s="1">
        <v>5.170698924731183</v>
      </c>
      <c r="AA233" s="1">
        <v>744</v>
      </c>
    </row>
    <row r="234" spans="1:27" x14ac:dyDescent="0.25">
      <c r="A234" s="22" t="str">
        <f t="shared" si="4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108</v>
      </c>
      <c r="H234" s="1">
        <v>4.8202247191011232</v>
      </c>
      <c r="I234" s="1">
        <v>89</v>
      </c>
      <c r="J234" s="1">
        <v>5.3604651162790695</v>
      </c>
      <c r="K234" s="1">
        <v>86</v>
      </c>
      <c r="L234" s="1">
        <v>5.4382022471910112</v>
      </c>
      <c r="M234" s="1">
        <v>89</v>
      </c>
      <c r="N234" s="1">
        <v>5.8965517241379306</v>
      </c>
      <c r="O234" s="1">
        <v>87</v>
      </c>
      <c r="P234" s="1">
        <v>4.8850574712643677</v>
      </c>
      <c r="Q234" s="1">
        <v>87</v>
      </c>
      <c r="R234" s="1">
        <v>5.3372093023255811</v>
      </c>
      <c r="S234" s="1">
        <v>86</v>
      </c>
      <c r="T234" s="1">
        <v>4.797752808988764</v>
      </c>
      <c r="U234" s="1">
        <v>89</v>
      </c>
      <c r="V234" s="1">
        <v>5.3218390804597702</v>
      </c>
      <c r="W234" s="1">
        <v>87</v>
      </c>
      <c r="X234" s="1">
        <v>4.5227272727272725</v>
      </c>
      <c r="Y234" s="1">
        <v>88</v>
      </c>
      <c r="Z234" s="1">
        <v>5.3563218390804597</v>
      </c>
      <c r="AA234" s="1">
        <v>87</v>
      </c>
    </row>
    <row r="235" spans="1:27" x14ac:dyDescent="0.25">
      <c r="A235" s="22" t="str">
        <f t="shared" si="4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435</v>
      </c>
      <c r="H235" s="1">
        <v>4.9671232876712326</v>
      </c>
      <c r="I235" s="1">
        <v>365</v>
      </c>
      <c r="J235" s="1">
        <v>5.4527777777777775</v>
      </c>
      <c r="K235" s="1">
        <v>360</v>
      </c>
      <c r="L235" s="1">
        <v>5.4450549450549453</v>
      </c>
      <c r="M235" s="1">
        <v>364</v>
      </c>
      <c r="N235" s="1">
        <v>5.8044692737430168</v>
      </c>
      <c r="O235" s="1">
        <v>358</v>
      </c>
      <c r="P235" s="1">
        <v>4.8539944903581267</v>
      </c>
      <c r="Q235" s="1">
        <v>363</v>
      </c>
      <c r="R235" s="1">
        <v>5.3824362606232299</v>
      </c>
      <c r="S235" s="1">
        <v>353</v>
      </c>
      <c r="T235" s="1">
        <v>4.7520661157024797</v>
      </c>
      <c r="U235" s="1">
        <v>363</v>
      </c>
      <c r="V235" s="1">
        <v>5.3166666666666664</v>
      </c>
      <c r="W235" s="1">
        <v>360</v>
      </c>
      <c r="X235" s="1">
        <v>4.4752747252747254</v>
      </c>
      <c r="Y235" s="1">
        <v>364</v>
      </c>
      <c r="Z235" s="1">
        <v>5.2423398328690807</v>
      </c>
      <c r="AA235" s="1">
        <v>359</v>
      </c>
    </row>
    <row r="236" spans="1:27" x14ac:dyDescent="0.25">
      <c r="A236" s="22" t="str">
        <f t="shared" si="4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242</v>
      </c>
      <c r="H236" s="1">
        <v>4.7038834951456314</v>
      </c>
      <c r="I236" s="1">
        <v>206</v>
      </c>
      <c r="J236" s="1">
        <v>5.2572815533980579</v>
      </c>
      <c r="K236" s="1">
        <v>206</v>
      </c>
      <c r="L236" s="1">
        <v>4.8039215686274508</v>
      </c>
      <c r="M236" s="1">
        <v>204</v>
      </c>
      <c r="N236" s="1">
        <v>5.4048780487804882</v>
      </c>
      <c r="O236" s="1">
        <v>205</v>
      </c>
      <c r="P236" s="1">
        <v>4.5882352941176467</v>
      </c>
      <c r="Q236" s="1">
        <v>204</v>
      </c>
      <c r="R236" s="1">
        <v>5.1724137931034484</v>
      </c>
      <c r="S236" s="1">
        <v>203</v>
      </c>
      <c r="T236" s="1">
        <v>4.4223300970873787</v>
      </c>
      <c r="U236" s="1">
        <v>206</v>
      </c>
      <c r="V236" s="1">
        <v>5.0291262135922334</v>
      </c>
      <c r="W236" s="1">
        <v>206</v>
      </c>
      <c r="X236" s="1">
        <v>4.3414634146341466</v>
      </c>
      <c r="Y236" s="1">
        <v>205</v>
      </c>
      <c r="Z236" s="1">
        <v>5.1650485436893208</v>
      </c>
      <c r="AA236" s="1">
        <v>206</v>
      </c>
    </row>
    <row r="237" spans="1:27" x14ac:dyDescent="0.25">
      <c r="A237" s="22" t="str">
        <f t="shared" si="4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700</v>
      </c>
      <c r="H237" s="1">
        <v>4.8038869257950534</v>
      </c>
      <c r="I237" s="1">
        <v>566</v>
      </c>
      <c r="J237" s="1">
        <v>5.3</v>
      </c>
      <c r="K237" s="1">
        <v>560</v>
      </c>
      <c r="L237" s="1">
        <v>5.0778761061946902</v>
      </c>
      <c r="M237" s="1">
        <v>565</v>
      </c>
      <c r="N237" s="1">
        <v>5.6737588652482271</v>
      </c>
      <c r="O237" s="1">
        <v>564</v>
      </c>
      <c r="P237" s="1">
        <v>4.7584369449378334</v>
      </c>
      <c r="Q237" s="1">
        <v>563</v>
      </c>
      <c r="R237" s="1">
        <v>5.301075268817204</v>
      </c>
      <c r="S237" s="1">
        <v>558</v>
      </c>
      <c r="T237" s="1">
        <v>4.4769503546099294</v>
      </c>
      <c r="U237" s="1">
        <v>564</v>
      </c>
      <c r="V237" s="1">
        <v>5.1637010676156585</v>
      </c>
      <c r="W237" s="1">
        <v>562</v>
      </c>
      <c r="X237" s="1">
        <v>4.3096085409252671</v>
      </c>
      <c r="Y237" s="1">
        <v>562</v>
      </c>
      <c r="Z237" s="1">
        <v>5.1527531083481346</v>
      </c>
      <c r="AA237" s="1">
        <v>563</v>
      </c>
    </row>
    <row r="238" spans="1:27" x14ac:dyDescent="0.25">
      <c r="A238" s="22" t="str">
        <f t="shared" si="4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277</v>
      </c>
      <c r="H238" s="1">
        <v>4.9170124481327804</v>
      </c>
      <c r="I238" s="1">
        <v>241</v>
      </c>
      <c r="J238" s="1">
        <v>5.3080168776371304</v>
      </c>
      <c r="K238" s="1">
        <v>237</v>
      </c>
      <c r="L238" s="1">
        <v>5.186721991701245</v>
      </c>
      <c r="M238" s="1">
        <v>241</v>
      </c>
      <c r="N238" s="1">
        <v>5.6751054852320673</v>
      </c>
      <c r="O238" s="1">
        <v>237</v>
      </c>
      <c r="P238" s="1">
        <v>4.958333333333333</v>
      </c>
      <c r="Q238" s="1">
        <v>240</v>
      </c>
      <c r="R238" s="1">
        <v>5.4297872340425535</v>
      </c>
      <c r="S238" s="1">
        <v>235</v>
      </c>
      <c r="T238" s="1">
        <v>4.7416666666666663</v>
      </c>
      <c r="U238" s="1">
        <v>240</v>
      </c>
      <c r="V238" s="1">
        <v>5.3291139240506329</v>
      </c>
      <c r="W238" s="1">
        <v>237</v>
      </c>
      <c r="X238" s="1">
        <v>4.390041493775934</v>
      </c>
      <c r="Y238" s="1">
        <v>241</v>
      </c>
      <c r="Z238" s="1">
        <v>5.2647058823529411</v>
      </c>
      <c r="AA238" s="1">
        <v>238</v>
      </c>
    </row>
    <row r="239" spans="1:27" x14ac:dyDescent="0.25">
      <c r="A239" s="22" t="str">
        <f t="shared" si="4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693</v>
      </c>
      <c r="H239" s="1">
        <v>4.7193605683836592</v>
      </c>
      <c r="I239" s="1">
        <v>563</v>
      </c>
      <c r="J239" s="1">
        <v>5.2753108348134994</v>
      </c>
      <c r="K239" s="1">
        <v>563</v>
      </c>
      <c r="L239" s="1">
        <v>5.3854351687388986</v>
      </c>
      <c r="M239" s="1">
        <v>563</v>
      </c>
      <c r="N239" s="1">
        <v>5.8060498220640566</v>
      </c>
      <c r="O239" s="1">
        <v>562</v>
      </c>
      <c r="P239" s="1">
        <v>4.7967914438502675</v>
      </c>
      <c r="Q239" s="1">
        <v>561</v>
      </c>
      <c r="R239" s="1">
        <v>5.2593917710196783</v>
      </c>
      <c r="S239" s="1">
        <v>559</v>
      </c>
      <c r="T239" s="1">
        <v>4.6198934280639428</v>
      </c>
      <c r="U239" s="1">
        <v>563</v>
      </c>
      <c r="V239" s="1">
        <v>5.2236135957066185</v>
      </c>
      <c r="W239" s="1">
        <v>559</v>
      </c>
      <c r="X239" s="1">
        <v>4.3829787234042552</v>
      </c>
      <c r="Y239" s="1">
        <v>564</v>
      </c>
      <c r="Z239" s="1">
        <v>5.2508896797153026</v>
      </c>
      <c r="AA239" s="1">
        <v>562</v>
      </c>
    </row>
    <row r="240" spans="1:27" x14ac:dyDescent="0.25">
      <c r="A240" s="22" t="str">
        <f t="shared" si="4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6735</v>
      </c>
      <c r="H240" s="1">
        <v>4.5145054176861237</v>
      </c>
      <c r="I240" s="1">
        <v>5722</v>
      </c>
      <c r="J240" s="1">
        <v>5.0005342831700803</v>
      </c>
      <c r="K240" s="1">
        <v>5615</v>
      </c>
      <c r="L240" s="1">
        <v>4.0566730802868634</v>
      </c>
      <c r="M240" s="1">
        <v>5717</v>
      </c>
      <c r="N240" s="1">
        <v>4.4952737649366865</v>
      </c>
      <c r="O240" s="1">
        <v>5607</v>
      </c>
      <c r="P240" s="1">
        <v>4.3225693225693229</v>
      </c>
      <c r="Q240" s="1">
        <v>5698</v>
      </c>
      <c r="R240" s="1">
        <v>4.8854278553526678</v>
      </c>
      <c r="S240" s="1">
        <v>5586</v>
      </c>
      <c r="T240" s="1">
        <v>4.3473758118307879</v>
      </c>
      <c r="U240" s="1">
        <v>5697</v>
      </c>
      <c r="V240" s="1">
        <v>4.9707142857142861</v>
      </c>
      <c r="W240" s="1">
        <v>5600</v>
      </c>
      <c r="X240" s="1">
        <v>4.3209400210452475</v>
      </c>
      <c r="Y240" s="1">
        <v>5702</v>
      </c>
      <c r="Z240" s="1">
        <v>5.0697757208971161</v>
      </c>
      <c r="AA240" s="1">
        <v>5618</v>
      </c>
    </row>
    <row r="241" spans="1:27" x14ac:dyDescent="0.25">
      <c r="A241" s="22" t="str">
        <f t="shared" si="4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6</v>
      </c>
      <c r="I241" s="1">
        <v>1</v>
      </c>
      <c r="J241" s="1">
        <v>6</v>
      </c>
      <c r="K241" s="1">
        <v>1</v>
      </c>
      <c r="L241" s="1">
        <v>6</v>
      </c>
      <c r="M241" s="1">
        <v>1</v>
      </c>
      <c r="N241" s="1">
        <v>6</v>
      </c>
      <c r="O241" s="1">
        <v>1</v>
      </c>
      <c r="P241" s="1">
        <v>6</v>
      </c>
      <c r="Q241" s="1">
        <v>1</v>
      </c>
      <c r="R241" s="1">
        <v>6</v>
      </c>
      <c r="S241" s="1">
        <v>1</v>
      </c>
      <c r="T241" s="1">
        <v>6</v>
      </c>
      <c r="U241" s="1">
        <v>1</v>
      </c>
      <c r="V241" s="1">
        <v>6</v>
      </c>
      <c r="W241" s="1">
        <v>1</v>
      </c>
      <c r="X241" s="1">
        <v>6</v>
      </c>
      <c r="Y241" s="1">
        <v>1</v>
      </c>
      <c r="Z241" s="1">
        <v>6</v>
      </c>
      <c r="AA241" s="1">
        <v>1</v>
      </c>
    </row>
    <row r="242" spans="1:27" x14ac:dyDescent="0.25">
      <c r="A242" s="22" t="str">
        <f t="shared" si="4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1375</v>
      </c>
      <c r="H242" s="1">
        <v>4.5800829875518669</v>
      </c>
      <c r="I242" s="1">
        <v>1205</v>
      </c>
      <c r="J242" s="1">
        <v>5.1204013377926421</v>
      </c>
      <c r="K242" s="1">
        <v>1196</v>
      </c>
      <c r="L242" s="1">
        <v>4.3649210307564426</v>
      </c>
      <c r="M242" s="1">
        <v>1203</v>
      </c>
      <c r="N242" s="1">
        <v>4.8746867167919801</v>
      </c>
      <c r="O242" s="1">
        <v>1197</v>
      </c>
      <c r="P242" s="1">
        <v>4.4800000000000004</v>
      </c>
      <c r="Q242" s="1">
        <v>1200</v>
      </c>
      <c r="R242" s="1">
        <v>5.075503355704698</v>
      </c>
      <c r="S242" s="1">
        <v>1192</v>
      </c>
      <c r="T242" s="1">
        <v>4.4883333333333333</v>
      </c>
      <c r="U242" s="1">
        <v>1200</v>
      </c>
      <c r="V242" s="1">
        <v>5.1113902847571193</v>
      </c>
      <c r="W242" s="1">
        <v>1194</v>
      </c>
      <c r="X242" s="1">
        <v>4.2575000000000003</v>
      </c>
      <c r="Y242" s="1">
        <v>1200</v>
      </c>
      <c r="Z242" s="1">
        <v>5.0928870292887032</v>
      </c>
      <c r="AA242" s="1">
        <v>1195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2"/>
  <sheetViews>
    <sheetView topLeftCell="A202" workbookViewId="0">
      <selection activeCell="D125" sqref="D125"/>
    </sheetView>
  </sheetViews>
  <sheetFormatPr defaultRowHeight="15" x14ac:dyDescent="0.25"/>
  <cols>
    <col min="4" max="4" width="43.42578125" bestFit="1" customWidth="1"/>
    <col min="5" max="5" width="10.85546875" customWidth="1"/>
  </cols>
  <sheetData>
    <row r="1" spans="1:49" x14ac:dyDescent="0.25">
      <c r="A1" t="s">
        <v>473</v>
      </c>
      <c r="B1" s="1" t="s">
        <v>0</v>
      </c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187</v>
      </c>
      <c r="I1" s="1" t="s">
        <v>188</v>
      </c>
      <c r="J1" s="1" t="s">
        <v>189</v>
      </c>
      <c r="K1" s="1" t="s">
        <v>190</v>
      </c>
      <c r="L1" s="1" t="s">
        <v>191</v>
      </c>
      <c r="M1" s="1" t="s">
        <v>192</v>
      </c>
      <c r="N1" s="1" t="s">
        <v>193</v>
      </c>
      <c r="O1" s="1" t="s">
        <v>194</v>
      </c>
      <c r="P1" s="1" t="s">
        <v>195</v>
      </c>
      <c r="Q1" s="1" t="s">
        <v>196</v>
      </c>
      <c r="R1" s="1" t="s">
        <v>197</v>
      </c>
      <c r="S1" s="1" t="s">
        <v>198</v>
      </c>
      <c r="T1" s="1" t="s">
        <v>199</v>
      </c>
      <c r="U1" s="1" t="s">
        <v>200</v>
      </c>
      <c r="V1" s="1" t="s">
        <v>201</v>
      </c>
      <c r="W1" s="1" t="s">
        <v>202</v>
      </c>
      <c r="X1" s="1" t="s">
        <v>203</v>
      </c>
      <c r="Y1" s="1" t="s">
        <v>204</v>
      </c>
      <c r="Z1" s="1" t="s">
        <v>205</v>
      </c>
      <c r="AA1" s="1" t="s">
        <v>206</v>
      </c>
      <c r="AB1" s="1" t="s">
        <v>207</v>
      </c>
      <c r="AC1" s="1" t="s">
        <v>208</v>
      </c>
      <c r="AD1" s="1" t="s">
        <v>209</v>
      </c>
      <c r="AE1" s="1" t="s">
        <v>210</v>
      </c>
      <c r="AF1" s="1" t="s">
        <v>211</v>
      </c>
      <c r="AG1" s="1" t="s">
        <v>212</v>
      </c>
      <c r="AH1" s="1" t="s">
        <v>213</v>
      </c>
      <c r="AI1" s="1" t="s">
        <v>214</v>
      </c>
      <c r="AJ1" s="1" t="s">
        <v>215</v>
      </c>
      <c r="AK1" s="1" t="s">
        <v>216</v>
      </c>
      <c r="AL1" s="1" t="s">
        <v>217</v>
      </c>
      <c r="AM1" s="1" t="s">
        <v>218</v>
      </c>
      <c r="AN1" s="1" t="s">
        <v>219</v>
      </c>
      <c r="AO1" s="1" t="s">
        <v>220</v>
      </c>
      <c r="AP1" s="1" t="s">
        <v>221</v>
      </c>
      <c r="AQ1" s="1" t="s">
        <v>222</v>
      </c>
      <c r="AR1" s="1" t="s">
        <v>223</v>
      </c>
      <c r="AS1" s="1" t="s">
        <v>224</v>
      </c>
      <c r="AT1" s="1" t="s">
        <v>225</v>
      </c>
      <c r="AU1" s="1" t="s">
        <v>226</v>
      </c>
      <c r="AV1" s="1" t="s">
        <v>227</v>
      </c>
      <c r="AW1" s="1" t="s">
        <v>228</v>
      </c>
    </row>
    <row r="2" spans="1:49" x14ac:dyDescent="0.25">
      <c r="A2" t="str">
        <f t="shared" ref="A2:A33" si="0">E2&amp;C2&amp;D2</f>
        <v>2010UO_ALL_</v>
      </c>
      <c r="C2" s="1" t="s">
        <v>59</v>
      </c>
      <c r="D2" s="1" t="s">
        <v>476</v>
      </c>
      <c r="E2" s="1">
        <v>2010</v>
      </c>
      <c r="F2" s="1">
        <v>0</v>
      </c>
      <c r="G2" s="1">
        <v>4674</v>
      </c>
      <c r="H2" s="1">
        <v>1.7905759162303665</v>
      </c>
      <c r="I2" s="1">
        <v>3820</v>
      </c>
      <c r="J2" s="1">
        <v>3.4290956749672348</v>
      </c>
      <c r="K2" s="1">
        <v>3815</v>
      </c>
      <c r="L2" s="1">
        <v>2.7598425196850394</v>
      </c>
      <c r="M2" s="1">
        <v>3810</v>
      </c>
      <c r="N2" s="1">
        <v>2.4139473684210526</v>
      </c>
      <c r="O2" s="1">
        <v>3800</v>
      </c>
      <c r="P2" s="1">
        <v>3.5448583420776494</v>
      </c>
      <c r="Q2" s="1">
        <v>3812</v>
      </c>
      <c r="R2" s="1">
        <v>3.8907563025210083</v>
      </c>
      <c r="S2" s="1">
        <v>3808</v>
      </c>
      <c r="T2" s="1">
        <v>3.2577918647649233</v>
      </c>
      <c r="U2" s="1">
        <v>3786</v>
      </c>
      <c r="V2" s="1">
        <v>3.635671132125033</v>
      </c>
      <c r="W2" s="1">
        <v>3807</v>
      </c>
      <c r="X2" s="1">
        <v>3.6157480314960631</v>
      </c>
      <c r="Y2" s="1">
        <v>3810</v>
      </c>
      <c r="Z2" s="1">
        <v>1.5907651715039577</v>
      </c>
      <c r="AA2" s="1">
        <v>3790</v>
      </c>
      <c r="AB2" s="1">
        <v>4.1404479578392621</v>
      </c>
      <c r="AC2" s="1">
        <v>3795</v>
      </c>
      <c r="AD2" s="1">
        <v>3.0891820580474936</v>
      </c>
      <c r="AE2" s="1">
        <v>3790</v>
      </c>
      <c r="AF2" s="1">
        <v>3.3808392715756135</v>
      </c>
      <c r="AG2" s="1">
        <v>3789</v>
      </c>
      <c r="AH2" s="1">
        <v>1.9309071729957805</v>
      </c>
      <c r="AI2" s="1">
        <v>3792</v>
      </c>
      <c r="AJ2" s="1">
        <v>3.975609756097561</v>
      </c>
      <c r="AK2" s="1">
        <v>3813</v>
      </c>
      <c r="AL2" s="1">
        <v>3.4151785714285716</v>
      </c>
      <c r="AM2" s="1">
        <v>3808</v>
      </c>
      <c r="AN2" s="1">
        <v>3.3694334650856388</v>
      </c>
      <c r="AO2" s="1">
        <v>3795</v>
      </c>
      <c r="AP2" s="1">
        <v>3.0739279137069193</v>
      </c>
      <c r="AQ2" s="1">
        <v>3801</v>
      </c>
      <c r="AR2" s="1">
        <v>3.6288416075650116</v>
      </c>
      <c r="AS2" s="1">
        <v>3807</v>
      </c>
      <c r="AT2" s="1">
        <v>3.2747368421052632</v>
      </c>
      <c r="AU2" s="1">
        <v>3800</v>
      </c>
      <c r="AV2" s="1">
        <v>4.3836842105263161</v>
      </c>
      <c r="AW2" s="1">
        <v>3800</v>
      </c>
    </row>
    <row r="3" spans="1:49" x14ac:dyDescent="0.25">
      <c r="A3" t="str">
        <f t="shared" si="0"/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299</v>
      </c>
      <c r="H3" s="1">
        <v>1.9260700389105059</v>
      </c>
      <c r="I3" s="1">
        <v>257</v>
      </c>
      <c r="J3" s="1">
        <v>3.6031128404669261</v>
      </c>
      <c r="K3" s="1">
        <v>257</v>
      </c>
      <c r="L3" s="1">
        <v>2.6459143968871595</v>
      </c>
      <c r="M3" s="1">
        <v>257</v>
      </c>
      <c r="N3" s="1">
        <v>2.2823529411764705</v>
      </c>
      <c r="O3" s="1">
        <v>255</v>
      </c>
      <c r="P3" s="1">
        <v>3.6303501945525292</v>
      </c>
      <c r="Q3" s="1">
        <v>257</v>
      </c>
      <c r="R3" s="1">
        <v>3.7354085603112841</v>
      </c>
      <c r="S3" s="1">
        <v>257</v>
      </c>
      <c r="T3" s="1">
        <v>3.1015625</v>
      </c>
      <c r="U3" s="1">
        <v>256</v>
      </c>
      <c r="V3" s="1">
        <v>3.87109375</v>
      </c>
      <c r="W3" s="1">
        <v>256</v>
      </c>
      <c r="X3" s="1">
        <v>3.7450980392156863</v>
      </c>
      <c r="Y3" s="1">
        <v>255</v>
      </c>
      <c r="Z3" s="1">
        <v>1.6968503937007875</v>
      </c>
      <c r="AA3" s="1">
        <v>254</v>
      </c>
      <c r="AB3" s="1">
        <v>4.1640625</v>
      </c>
      <c r="AC3" s="1">
        <v>256</v>
      </c>
      <c r="AD3" s="1">
        <v>3.0894941634241246</v>
      </c>
      <c r="AE3" s="1">
        <v>257</v>
      </c>
      <c r="AF3" s="1">
        <v>3.3112840466926068</v>
      </c>
      <c r="AG3" s="1">
        <v>257</v>
      </c>
      <c r="AH3" s="1">
        <v>1.9294117647058824</v>
      </c>
      <c r="AI3" s="1">
        <v>255</v>
      </c>
      <c r="AJ3" s="1">
        <v>4.1882352941176473</v>
      </c>
      <c r="AK3" s="1">
        <v>255</v>
      </c>
      <c r="AL3" s="1">
        <v>3.5551181102362204</v>
      </c>
      <c r="AM3" s="1">
        <v>254</v>
      </c>
      <c r="AN3" s="1">
        <v>3.4763779527559056</v>
      </c>
      <c r="AO3" s="1">
        <v>254</v>
      </c>
      <c r="AP3" s="1">
        <v>3.5019607843137255</v>
      </c>
      <c r="AQ3" s="1">
        <v>255</v>
      </c>
      <c r="AR3" s="1">
        <v>3.7677165354330708</v>
      </c>
      <c r="AS3" s="1">
        <v>254</v>
      </c>
      <c r="AT3" s="1">
        <v>4.1574803149606296</v>
      </c>
      <c r="AU3" s="1">
        <v>254</v>
      </c>
      <c r="AV3" s="1">
        <v>4.9411764705882355</v>
      </c>
      <c r="AW3" s="1">
        <v>255</v>
      </c>
    </row>
    <row r="4" spans="1:49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482</v>
      </c>
      <c r="H4" s="1">
        <v>1.8771929824561404</v>
      </c>
      <c r="I4" s="1">
        <v>399</v>
      </c>
      <c r="J4" s="1">
        <v>3.2957393483709274</v>
      </c>
      <c r="K4" s="1">
        <v>399</v>
      </c>
      <c r="L4" s="1">
        <v>2.7418546365914787</v>
      </c>
      <c r="M4" s="1">
        <v>399</v>
      </c>
      <c r="N4" s="1">
        <v>2.3718592964824121</v>
      </c>
      <c r="O4" s="1">
        <v>398</v>
      </c>
      <c r="P4" s="1">
        <v>3.5463659147869673</v>
      </c>
      <c r="Q4" s="1">
        <v>399</v>
      </c>
      <c r="R4" s="1">
        <v>3.8671679197994986</v>
      </c>
      <c r="S4" s="1">
        <v>399</v>
      </c>
      <c r="T4" s="1">
        <v>3.1381909547738696</v>
      </c>
      <c r="U4" s="1">
        <v>398</v>
      </c>
      <c r="V4" s="1">
        <v>3.3533834586466167</v>
      </c>
      <c r="W4" s="1">
        <v>399</v>
      </c>
      <c r="X4" s="1">
        <v>3.4750000000000001</v>
      </c>
      <c r="Y4" s="1">
        <v>400</v>
      </c>
      <c r="Z4" s="1">
        <v>1.648989898989899</v>
      </c>
      <c r="AA4" s="1">
        <v>396</v>
      </c>
      <c r="AB4" s="1">
        <v>4.2871536523929468</v>
      </c>
      <c r="AC4" s="1">
        <v>397</v>
      </c>
      <c r="AD4" s="1">
        <v>3.3123425692695214</v>
      </c>
      <c r="AE4" s="1">
        <v>397</v>
      </c>
      <c r="AF4" s="1">
        <v>3.7386934673366836</v>
      </c>
      <c r="AG4" s="1">
        <v>398</v>
      </c>
      <c r="AH4" s="1">
        <v>2.0301507537688441</v>
      </c>
      <c r="AI4" s="1">
        <v>398</v>
      </c>
      <c r="AJ4" s="1">
        <v>4.4597989949748742</v>
      </c>
      <c r="AK4" s="1">
        <v>398</v>
      </c>
      <c r="AL4" s="1">
        <v>3.8040201005025125</v>
      </c>
      <c r="AM4" s="1">
        <v>398</v>
      </c>
      <c r="AN4" s="1">
        <v>3.7550505050505052</v>
      </c>
      <c r="AO4" s="1">
        <v>396</v>
      </c>
      <c r="AP4" s="1">
        <v>3.3567839195979898</v>
      </c>
      <c r="AQ4" s="1">
        <v>398</v>
      </c>
      <c r="AR4" s="1">
        <v>3.8513853904282116</v>
      </c>
      <c r="AS4" s="1">
        <v>397</v>
      </c>
      <c r="AT4" s="1">
        <v>3.3643216080402012</v>
      </c>
      <c r="AU4" s="1">
        <v>398</v>
      </c>
      <c r="AV4" s="1">
        <v>4.9120603015075375</v>
      </c>
      <c r="AW4" s="1">
        <v>398</v>
      </c>
    </row>
    <row r="5" spans="1:49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1064</v>
      </c>
      <c r="H5" s="1">
        <v>1.7471131639722863</v>
      </c>
      <c r="I5" s="1">
        <v>866</v>
      </c>
      <c r="J5" s="1">
        <v>3.4733796296296298</v>
      </c>
      <c r="K5" s="1">
        <v>864</v>
      </c>
      <c r="L5" s="1">
        <v>2.7659327925840094</v>
      </c>
      <c r="M5" s="1">
        <v>863</v>
      </c>
      <c r="N5" s="1">
        <v>2.5040556199304751</v>
      </c>
      <c r="O5" s="1">
        <v>863</v>
      </c>
      <c r="P5" s="1">
        <v>3.4454756380510441</v>
      </c>
      <c r="Q5" s="1">
        <v>862</v>
      </c>
      <c r="R5" s="1">
        <v>3.8932714617169375</v>
      </c>
      <c r="S5" s="1">
        <v>862</v>
      </c>
      <c r="T5" s="1">
        <v>3.4193925233644862</v>
      </c>
      <c r="U5" s="1">
        <v>856</v>
      </c>
      <c r="V5" s="1">
        <v>3.6064814814814814</v>
      </c>
      <c r="W5" s="1">
        <v>864</v>
      </c>
      <c r="X5" s="1">
        <v>3.7815028901734102</v>
      </c>
      <c r="Y5" s="1">
        <v>865</v>
      </c>
      <c r="Z5" s="1">
        <v>1.6488372093023256</v>
      </c>
      <c r="AA5" s="1">
        <v>860</v>
      </c>
      <c r="AB5" s="1">
        <v>4.1508120649651969</v>
      </c>
      <c r="AC5" s="1">
        <v>862</v>
      </c>
      <c r="AD5" s="1">
        <v>3.1036088474970898</v>
      </c>
      <c r="AE5" s="1">
        <v>859</v>
      </c>
      <c r="AF5" s="1">
        <v>3.2983682983682985</v>
      </c>
      <c r="AG5" s="1">
        <v>858</v>
      </c>
      <c r="AH5" s="1">
        <v>1.8139534883720929</v>
      </c>
      <c r="AI5" s="1">
        <v>860</v>
      </c>
      <c r="AJ5" s="1">
        <v>3.8083623693379791</v>
      </c>
      <c r="AK5" s="1">
        <v>861</v>
      </c>
      <c r="AL5" s="1">
        <v>3.1315483119906871</v>
      </c>
      <c r="AM5" s="1">
        <v>859</v>
      </c>
      <c r="AN5" s="1">
        <v>3.1740654205607477</v>
      </c>
      <c r="AO5" s="1">
        <v>856</v>
      </c>
      <c r="AP5" s="1">
        <v>2.9883585564610011</v>
      </c>
      <c r="AQ5" s="1">
        <v>859</v>
      </c>
      <c r="AR5" s="1">
        <v>3.8627906976744186</v>
      </c>
      <c r="AS5" s="1">
        <v>860</v>
      </c>
      <c r="AT5" s="1">
        <v>2.9709302325581395</v>
      </c>
      <c r="AU5" s="1">
        <v>860</v>
      </c>
      <c r="AV5" s="1">
        <v>4.2435897435897436</v>
      </c>
      <c r="AW5" s="1">
        <v>858</v>
      </c>
    </row>
    <row r="6" spans="1:49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859</v>
      </c>
      <c r="H6" s="1">
        <v>1.7458563535911602</v>
      </c>
      <c r="I6" s="1">
        <v>724</v>
      </c>
      <c r="J6" s="1">
        <v>3.5055401662049861</v>
      </c>
      <c r="K6" s="1">
        <v>722</v>
      </c>
      <c r="L6" s="1">
        <v>2.8227146814404431</v>
      </c>
      <c r="M6" s="1">
        <v>722</v>
      </c>
      <c r="N6" s="1">
        <v>2.436893203883495</v>
      </c>
      <c r="O6" s="1">
        <v>721</v>
      </c>
      <c r="P6" s="1">
        <v>3.5372928176795582</v>
      </c>
      <c r="Q6" s="1">
        <v>724</v>
      </c>
      <c r="R6" s="1">
        <v>3.796116504854369</v>
      </c>
      <c r="S6" s="1">
        <v>721</v>
      </c>
      <c r="T6" s="1">
        <v>3.1356643356643357</v>
      </c>
      <c r="U6" s="1">
        <v>715</v>
      </c>
      <c r="V6" s="1">
        <v>3.4362880886426592</v>
      </c>
      <c r="W6" s="1">
        <v>722</v>
      </c>
      <c r="X6" s="1">
        <v>3.436893203883495</v>
      </c>
      <c r="Y6" s="1">
        <v>721</v>
      </c>
      <c r="Z6" s="1">
        <v>1.6825842696629214</v>
      </c>
      <c r="AA6" s="1">
        <v>712</v>
      </c>
      <c r="AB6" s="1">
        <v>4.0771388499298737</v>
      </c>
      <c r="AC6" s="1">
        <v>713</v>
      </c>
      <c r="AD6" s="1">
        <v>3.0673211781206171</v>
      </c>
      <c r="AE6" s="1">
        <v>713</v>
      </c>
      <c r="AF6" s="1">
        <v>3.393258426966292</v>
      </c>
      <c r="AG6" s="1">
        <v>712</v>
      </c>
      <c r="AH6" s="1">
        <v>1.9467787114845938</v>
      </c>
      <c r="AI6" s="1">
        <v>714</v>
      </c>
      <c r="AJ6" s="1">
        <v>3.9554937413073712</v>
      </c>
      <c r="AK6" s="1">
        <v>719</v>
      </c>
      <c r="AL6" s="1">
        <v>3.5382475660639776</v>
      </c>
      <c r="AM6" s="1">
        <v>719</v>
      </c>
      <c r="AN6" s="1">
        <v>3.3972027972027972</v>
      </c>
      <c r="AO6" s="1">
        <v>715</v>
      </c>
      <c r="AP6" s="1">
        <v>3.1131284916201118</v>
      </c>
      <c r="AQ6" s="1">
        <v>716</v>
      </c>
      <c r="AR6" s="1">
        <v>3.721448467966574</v>
      </c>
      <c r="AS6" s="1">
        <v>718</v>
      </c>
      <c r="AT6" s="1">
        <v>3.2186629526462394</v>
      </c>
      <c r="AU6" s="1">
        <v>718</v>
      </c>
      <c r="AV6" s="1">
        <v>4.2646239554317544</v>
      </c>
      <c r="AW6" s="1">
        <v>718</v>
      </c>
    </row>
    <row r="7" spans="1:49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203</v>
      </c>
      <c r="H7" s="1">
        <v>1.6666666666666667</v>
      </c>
      <c r="I7" s="1">
        <v>177</v>
      </c>
      <c r="J7" s="1">
        <v>3.4745762711864407</v>
      </c>
      <c r="K7" s="1">
        <v>177</v>
      </c>
      <c r="L7" s="1">
        <v>2.75</v>
      </c>
      <c r="M7" s="1">
        <v>176</v>
      </c>
      <c r="N7" s="1">
        <v>2.2114285714285713</v>
      </c>
      <c r="O7" s="1">
        <v>175</v>
      </c>
      <c r="P7" s="1">
        <v>3.6228571428571428</v>
      </c>
      <c r="Q7" s="1">
        <v>175</v>
      </c>
      <c r="R7" s="1">
        <v>3.9942857142857142</v>
      </c>
      <c r="S7" s="1">
        <v>175</v>
      </c>
      <c r="T7" s="1">
        <v>3.1560693641618496</v>
      </c>
      <c r="U7" s="1">
        <v>173</v>
      </c>
      <c r="V7" s="1">
        <v>3.8125</v>
      </c>
      <c r="W7" s="1">
        <v>176</v>
      </c>
      <c r="X7" s="1">
        <v>3.6931818181818183</v>
      </c>
      <c r="Y7" s="1">
        <v>176</v>
      </c>
      <c r="Z7" s="1">
        <v>1.4325842696629214</v>
      </c>
      <c r="AA7" s="1">
        <v>178</v>
      </c>
      <c r="AB7" s="1">
        <v>4.3220338983050848</v>
      </c>
      <c r="AC7" s="1">
        <v>177</v>
      </c>
      <c r="AD7" s="1">
        <v>2.875</v>
      </c>
      <c r="AE7" s="1">
        <v>176</v>
      </c>
      <c r="AF7" s="1">
        <v>3.3522727272727271</v>
      </c>
      <c r="AG7" s="1">
        <v>176</v>
      </c>
      <c r="AH7" s="1">
        <v>1.847457627118644</v>
      </c>
      <c r="AI7" s="1">
        <v>177</v>
      </c>
      <c r="AJ7" s="1">
        <v>3.9494382022471912</v>
      </c>
      <c r="AK7" s="1">
        <v>178</v>
      </c>
      <c r="AL7" s="1">
        <v>3.3465909090909092</v>
      </c>
      <c r="AM7" s="1">
        <v>176</v>
      </c>
      <c r="AN7" s="1">
        <v>3.297752808988764</v>
      </c>
      <c r="AO7" s="1">
        <v>178</v>
      </c>
      <c r="AP7" s="1">
        <v>2.9606741573033708</v>
      </c>
      <c r="AQ7" s="1">
        <v>178</v>
      </c>
      <c r="AR7" s="1">
        <v>3.1460674157303372</v>
      </c>
      <c r="AS7" s="1">
        <v>178</v>
      </c>
      <c r="AT7" s="1">
        <v>3.2670454545454546</v>
      </c>
      <c r="AU7" s="1">
        <v>176</v>
      </c>
      <c r="AV7" s="1">
        <v>4.4204545454545459</v>
      </c>
      <c r="AW7" s="1">
        <v>176</v>
      </c>
    </row>
    <row r="8" spans="1:49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354</v>
      </c>
      <c r="H8" s="1">
        <v>1.9233449477351916</v>
      </c>
      <c r="I8" s="1">
        <v>287</v>
      </c>
      <c r="J8" s="1">
        <v>3.5644599303135887</v>
      </c>
      <c r="K8" s="1">
        <v>287</v>
      </c>
      <c r="L8" s="1">
        <v>2.8461538461538463</v>
      </c>
      <c r="M8" s="1">
        <v>286</v>
      </c>
      <c r="N8" s="1">
        <v>2.4876325088339222</v>
      </c>
      <c r="O8" s="1">
        <v>283</v>
      </c>
      <c r="P8" s="1">
        <v>3.7630662020905925</v>
      </c>
      <c r="Q8" s="1">
        <v>287</v>
      </c>
      <c r="R8" s="1">
        <v>4.1013986013986017</v>
      </c>
      <c r="S8" s="1">
        <v>286</v>
      </c>
      <c r="T8" s="1">
        <v>3.3052631578947369</v>
      </c>
      <c r="U8" s="1">
        <v>285</v>
      </c>
      <c r="V8" s="1">
        <v>3.8982456140350878</v>
      </c>
      <c r="W8" s="1">
        <v>285</v>
      </c>
      <c r="X8" s="1">
        <v>3.6027874564459932</v>
      </c>
      <c r="Y8" s="1">
        <v>287</v>
      </c>
      <c r="Z8" s="1">
        <v>1.5069930069930071</v>
      </c>
      <c r="AA8" s="1">
        <v>286</v>
      </c>
      <c r="AB8" s="1">
        <v>4.4564459930313589</v>
      </c>
      <c r="AC8" s="1">
        <v>287</v>
      </c>
      <c r="AD8" s="1">
        <v>3.3554006968641117</v>
      </c>
      <c r="AE8" s="1">
        <v>287</v>
      </c>
      <c r="AF8" s="1">
        <v>3.6901408450704225</v>
      </c>
      <c r="AG8" s="1">
        <v>284</v>
      </c>
      <c r="AH8" s="1">
        <v>2.2587412587412588</v>
      </c>
      <c r="AI8" s="1">
        <v>286</v>
      </c>
      <c r="AJ8" s="1">
        <v>4.145833333333333</v>
      </c>
      <c r="AK8" s="1">
        <v>288</v>
      </c>
      <c r="AL8" s="1">
        <v>3.6111111111111112</v>
      </c>
      <c r="AM8" s="1">
        <v>288</v>
      </c>
      <c r="AN8" s="1">
        <v>3.5950704225352115</v>
      </c>
      <c r="AO8" s="1">
        <v>284</v>
      </c>
      <c r="AP8" s="1">
        <v>3.1567944250871078</v>
      </c>
      <c r="AQ8" s="1">
        <v>287</v>
      </c>
      <c r="AR8" s="1">
        <v>3.4270833333333335</v>
      </c>
      <c r="AS8" s="1">
        <v>288</v>
      </c>
      <c r="AT8" s="1">
        <v>3.56993006993007</v>
      </c>
      <c r="AU8" s="1">
        <v>286</v>
      </c>
      <c r="AV8" s="1">
        <v>4.5365853658536581</v>
      </c>
      <c r="AW8" s="1">
        <v>287</v>
      </c>
    </row>
    <row r="9" spans="1:49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698</v>
      </c>
      <c r="H9" s="1">
        <v>1.6483931947069943</v>
      </c>
      <c r="I9" s="1">
        <v>529</v>
      </c>
      <c r="J9" s="1">
        <v>3.2215909090909092</v>
      </c>
      <c r="K9" s="1">
        <v>528</v>
      </c>
      <c r="L9" s="1">
        <v>2.6856060606060606</v>
      </c>
      <c r="M9" s="1">
        <v>528</v>
      </c>
      <c r="N9" s="1">
        <v>2.2971428571428572</v>
      </c>
      <c r="O9" s="1">
        <v>525</v>
      </c>
      <c r="P9" s="1">
        <v>3.5151515151515151</v>
      </c>
      <c r="Q9" s="1">
        <v>528</v>
      </c>
      <c r="R9" s="1">
        <v>4.0510396975425333</v>
      </c>
      <c r="S9" s="1">
        <v>529</v>
      </c>
      <c r="T9" s="1">
        <v>3.5141776937618148</v>
      </c>
      <c r="U9" s="1">
        <v>529</v>
      </c>
      <c r="V9" s="1">
        <v>4.2003816793893129</v>
      </c>
      <c r="W9" s="1">
        <v>524</v>
      </c>
      <c r="X9" s="1">
        <v>3.8152380952380951</v>
      </c>
      <c r="Y9" s="1">
        <v>525</v>
      </c>
      <c r="Z9" s="1">
        <v>1.5323193916349811</v>
      </c>
      <c r="AA9" s="1">
        <v>526</v>
      </c>
      <c r="AB9" s="1">
        <v>3.956273764258555</v>
      </c>
      <c r="AC9" s="1">
        <v>526</v>
      </c>
      <c r="AD9" s="1">
        <v>3.0114503816793894</v>
      </c>
      <c r="AE9" s="1">
        <v>524</v>
      </c>
      <c r="AF9" s="1">
        <v>3.3390476190476193</v>
      </c>
      <c r="AG9" s="1">
        <v>525</v>
      </c>
      <c r="AH9" s="1">
        <v>2.0726577437858507</v>
      </c>
      <c r="AI9" s="1">
        <v>523</v>
      </c>
      <c r="AJ9" s="1">
        <v>3.8924528301886792</v>
      </c>
      <c r="AK9" s="1">
        <v>530</v>
      </c>
      <c r="AL9" s="1">
        <v>3.379245283018868</v>
      </c>
      <c r="AM9" s="1">
        <v>530</v>
      </c>
      <c r="AN9" s="1">
        <v>3.3383742911153118</v>
      </c>
      <c r="AO9" s="1">
        <v>529</v>
      </c>
      <c r="AP9" s="1">
        <v>2.9204545454545454</v>
      </c>
      <c r="AQ9" s="1">
        <v>528</v>
      </c>
      <c r="AR9" s="1">
        <v>3.3924528301886792</v>
      </c>
      <c r="AS9" s="1">
        <v>530</v>
      </c>
      <c r="AT9" s="1">
        <v>3.606060606060606</v>
      </c>
      <c r="AU9" s="1">
        <v>528</v>
      </c>
      <c r="AV9" s="1">
        <v>4.2656546489563567</v>
      </c>
      <c r="AW9" s="1">
        <v>527</v>
      </c>
    </row>
    <row r="10" spans="1:49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101</v>
      </c>
      <c r="H10" s="1">
        <v>2.1204819277108435</v>
      </c>
      <c r="I10" s="1">
        <v>83</v>
      </c>
      <c r="J10" s="1">
        <v>3.2289156626506026</v>
      </c>
      <c r="K10" s="1">
        <v>83</v>
      </c>
      <c r="L10" s="1">
        <v>2.6867469879518073</v>
      </c>
      <c r="M10" s="1">
        <v>83</v>
      </c>
      <c r="N10" s="1">
        <v>2.3855421686746987</v>
      </c>
      <c r="O10" s="1">
        <v>83</v>
      </c>
      <c r="P10" s="1">
        <v>3.963855421686747</v>
      </c>
      <c r="Q10" s="1">
        <v>83</v>
      </c>
      <c r="R10" s="1">
        <v>3.5301204819277108</v>
      </c>
      <c r="S10" s="1">
        <v>83</v>
      </c>
      <c r="T10" s="1">
        <v>3</v>
      </c>
      <c r="U10" s="1">
        <v>82</v>
      </c>
      <c r="V10" s="1">
        <v>3.1325301204819276</v>
      </c>
      <c r="W10" s="1">
        <v>83</v>
      </c>
      <c r="X10" s="1">
        <v>3.4457831325301207</v>
      </c>
      <c r="Y10" s="1">
        <v>83</v>
      </c>
      <c r="Z10" s="1">
        <v>1.6024096385542168</v>
      </c>
      <c r="AA10" s="1">
        <v>83</v>
      </c>
      <c r="AB10" s="1">
        <v>4.8414634146341466</v>
      </c>
      <c r="AC10" s="1">
        <v>82</v>
      </c>
      <c r="AD10" s="1">
        <v>3.9156626506024095</v>
      </c>
      <c r="AE10" s="1">
        <v>83</v>
      </c>
      <c r="AF10" s="1">
        <v>4</v>
      </c>
      <c r="AG10" s="1">
        <v>83</v>
      </c>
      <c r="AH10" s="1">
        <v>2.4578313253012047</v>
      </c>
      <c r="AI10" s="1">
        <v>83</v>
      </c>
      <c r="AJ10" s="1">
        <v>4.2289156626506026</v>
      </c>
      <c r="AK10" s="1">
        <v>83</v>
      </c>
      <c r="AL10" s="1">
        <v>3.5180722891566263</v>
      </c>
      <c r="AM10" s="1">
        <v>83</v>
      </c>
      <c r="AN10" s="1">
        <v>3.5365853658536586</v>
      </c>
      <c r="AO10" s="1">
        <v>82</v>
      </c>
      <c r="AP10" s="1">
        <v>3.5180722891566263</v>
      </c>
      <c r="AQ10" s="1">
        <v>83</v>
      </c>
      <c r="AR10" s="1">
        <v>3.3493975903614457</v>
      </c>
      <c r="AS10" s="1">
        <v>83</v>
      </c>
      <c r="AT10" s="1">
        <v>3.036144578313253</v>
      </c>
      <c r="AU10" s="1">
        <v>83</v>
      </c>
      <c r="AV10" s="1">
        <v>5.3253012048192767</v>
      </c>
      <c r="AW10" s="1">
        <v>83</v>
      </c>
    </row>
    <row r="11" spans="1:49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1.8554216867469879</v>
      </c>
      <c r="I11" s="1">
        <v>498</v>
      </c>
      <c r="J11" s="1">
        <v>3.4176706827309236</v>
      </c>
      <c r="K11" s="1">
        <v>498</v>
      </c>
      <c r="L11" s="1">
        <v>2.776209677419355</v>
      </c>
      <c r="M11" s="1">
        <v>496</v>
      </c>
      <c r="N11" s="1">
        <v>2.4828973843058351</v>
      </c>
      <c r="O11" s="1">
        <v>497</v>
      </c>
      <c r="P11" s="1">
        <v>3.4909456740442657</v>
      </c>
      <c r="Q11" s="1">
        <v>497</v>
      </c>
      <c r="R11" s="1">
        <v>3.8548387096774195</v>
      </c>
      <c r="S11" s="1">
        <v>496</v>
      </c>
      <c r="T11" s="1">
        <v>3.1077235772357725</v>
      </c>
      <c r="U11" s="1">
        <v>492</v>
      </c>
      <c r="V11" s="1">
        <v>3.357429718875502</v>
      </c>
      <c r="W11" s="1">
        <v>498</v>
      </c>
      <c r="X11" s="1">
        <v>3.4317269076305221</v>
      </c>
      <c r="Y11" s="1">
        <v>498</v>
      </c>
      <c r="Z11" s="1">
        <v>1.4222222222222223</v>
      </c>
      <c r="AA11" s="1">
        <v>495</v>
      </c>
      <c r="AB11" s="1">
        <v>3.915151515151515</v>
      </c>
      <c r="AC11" s="1">
        <v>495</v>
      </c>
      <c r="AD11" s="1">
        <v>2.7813765182186234</v>
      </c>
      <c r="AE11" s="1">
        <v>494</v>
      </c>
      <c r="AF11" s="1">
        <v>3.028225806451613</v>
      </c>
      <c r="AG11" s="1">
        <v>496</v>
      </c>
      <c r="AH11" s="1">
        <v>1.6350806451612903</v>
      </c>
      <c r="AI11" s="1">
        <v>496</v>
      </c>
      <c r="AJ11" s="1">
        <v>3.7564870259481036</v>
      </c>
      <c r="AK11" s="1">
        <v>501</v>
      </c>
      <c r="AL11" s="1">
        <v>3.2774451097804391</v>
      </c>
      <c r="AM11" s="1">
        <v>501</v>
      </c>
      <c r="AN11" s="1">
        <v>3.2075848303393215</v>
      </c>
      <c r="AO11" s="1">
        <v>501</v>
      </c>
      <c r="AP11" s="1">
        <v>2.8008048289738432</v>
      </c>
      <c r="AQ11" s="1">
        <v>497</v>
      </c>
      <c r="AR11" s="1">
        <v>3.4308617234468937</v>
      </c>
      <c r="AS11" s="1">
        <v>499</v>
      </c>
      <c r="AT11" s="1">
        <v>2.8792756539235413</v>
      </c>
      <c r="AU11" s="1">
        <v>497</v>
      </c>
      <c r="AV11" s="1">
        <v>3.9558232931726907</v>
      </c>
      <c r="AW11" s="1">
        <v>498</v>
      </c>
    </row>
    <row r="12" spans="1:49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127</v>
      </c>
      <c r="H12" s="1">
        <v>1.7850467289719627</v>
      </c>
      <c r="I12" s="1">
        <v>107</v>
      </c>
      <c r="J12" s="1">
        <v>3.5849056603773586</v>
      </c>
      <c r="K12" s="1">
        <v>106</v>
      </c>
      <c r="L12" s="1">
        <v>2.8396226415094339</v>
      </c>
      <c r="M12" s="1">
        <v>106</v>
      </c>
      <c r="N12" s="1">
        <v>2.3679245283018866</v>
      </c>
      <c r="O12" s="1">
        <v>106</v>
      </c>
      <c r="P12" s="1">
        <v>3.4299065420560746</v>
      </c>
      <c r="Q12" s="1">
        <v>107</v>
      </c>
      <c r="R12" s="1">
        <v>3.7850467289719627</v>
      </c>
      <c r="S12" s="1">
        <v>107</v>
      </c>
      <c r="T12" s="1">
        <v>3.3018867924528301</v>
      </c>
      <c r="U12" s="1">
        <v>106</v>
      </c>
      <c r="V12" s="1">
        <v>4</v>
      </c>
      <c r="W12" s="1">
        <v>107</v>
      </c>
      <c r="X12" s="1">
        <v>3.6635514018691588</v>
      </c>
      <c r="Y12" s="1">
        <v>107</v>
      </c>
      <c r="Z12" s="1">
        <v>1.6132075471698113</v>
      </c>
      <c r="AA12" s="1">
        <v>106</v>
      </c>
      <c r="AB12" s="1">
        <v>4.0188679245283021</v>
      </c>
      <c r="AC12" s="1">
        <v>106</v>
      </c>
      <c r="AD12" s="1">
        <v>2.9528301886792452</v>
      </c>
      <c r="AE12" s="1">
        <v>106</v>
      </c>
      <c r="AF12" s="1">
        <v>3.3523809523809525</v>
      </c>
      <c r="AG12" s="1">
        <v>105</v>
      </c>
      <c r="AH12" s="1">
        <v>2.0094339622641511</v>
      </c>
      <c r="AI12" s="1">
        <v>106</v>
      </c>
      <c r="AJ12" s="1">
        <v>4.1037735849056602</v>
      </c>
      <c r="AK12" s="1">
        <v>106</v>
      </c>
      <c r="AL12" s="1">
        <v>3.6886792452830188</v>
      </c>
      <c r="AM12" s="1">
        <v>106</v>
      </c>
      <c r="AN12" s="1">
        <v>3.4476190476190478</v>
      </c>
      <c r="AO12" s="1">
        <v>105</v>
      </c>
      <c r="AP12" s="1">
        <v>2.9339622641509435</v>
      </c>
      <c r="AQ12" s="1">
        <v>106</v>
      </c>
      <c r="AR12" s="1">
        <v>3.6509433962264151</v>
      </c>
      <c r="AS12" s="1">
        <v>106</v>
      </c>
      <c r="AT12" s="1">
        <v>3.6190476190476191</v>
      </c>
      <c r="AU12" s="1">
        <v>105</v>
      </c>
      <c r="AV12" s="1">
        <v>4.1792452830188678</v>
      </c>
      <c r="AW12" s="1">
        <v>106</v>
      </c>
    </row>
    <row r="13" spans="1:49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1.871559633027523</v>
      </c>
      <c r="I13" s="1">
        <v>109</v>
      </c>
      <c r="J13" s="1">
        <v>3.7981651376146788</v>
      </c>
      <c r="K13" s="1">
        <v>109</v>
      </c>
      <c r="L13" s="1">
        <v>2.5688073394495414</v>
      </c>
      <c r="M13" s="1">
        <v>109</v>
      </c>
      <c r="N13" s="1">
        <v>2.1388888888888888</v>
      </c>
      <c r="O13" s="1">
        <v>108</v>
      </c>
      <c r="P13" s="1">
        <v>3.8990825688073394</v>
      </c>
      <c r="Q13" s="1">
        <v>109</v>
      </c>
      <c r="R13" s="1">
        <v>3.596330275229358</v>
      </c>
      <c r="S13" s="1">
        <v>109</v>
      </c>
      <c r="T13" s="1">
        <v>3.0925925925925926</v>
      </c>
      <c r="U13" s="1">
        <v>108</v>
      </c>
      <c r="V13" s="1">
        <v>4.5045871559633026</v>
      </c>
      <c r="W13" s="1">
        <v>109</v>
      </c>
      <c r="X13" s="1">
        <v>4.083333333333333</v>
      </c>
      <c r="Y13" s="1">
        <v>108</v>
      </c>
      <c r="Z13" s="1">
        <v>1.871559633027523</v>
      </c>
      <c r="AA13" s="1">
        <v>109</v>
      </c>
      <c r="AB13" s="1">
        <v>4.1651376146788994</v>
      </c>
      <c r="AC13" s="1">
        <v>109</v>
      </c>
      <c r="AD13" s="1">
        <v>3.1818181818181817</v>
      </c>
      <c r="AE13" s="1">
        <v>110</v>
      </c>
      <c r="AF13" s="1">
        <v>3.1090909090909089</v>
      </c>
      <c r="AG13" s="1">
        <v>110</v>
      </c>
      <c r="AH13" s="1">
        <v>2.0917431192660549</v>
      </c>
      <c r="AI13" s="1">
        <v>109</v>
      </c>
      <c r="AJ13" s="1">
        <v>4.1545454545454543</v>
      </c>
      <c r="AK13" s="1">
        <v>110</v>
      </c>
      <c r="AL13" s="1">
        <v>3.522935779816514</v>
      </c>
      <c r="AM13" s="1">
        <v>109</v>
      </c>
      <c r="AN13" s="1">
        <v>3.3909090909090911</v>
      </c>
      <c r="AO13" s="1">
        <v>110</v>
      </c>
      <c r="AP13" s="1">
        <v>3.5727272727272728</v>
      </c>
      <c r="AQ13" s="1">
        <v>110</v>
      </c>
      <c r="AR13" s="1">
        <v>4.0545454545454547</v>
      </c>
      <c r="AS13" s="1">
        <v>110</v>
      </c>
      <c r="AT13" s="1">
        <v>4.9000000000000004</v>
      </c>
      <c r="AU13" s="1">
        <v>110</v>
      </c>
      <c r="AV13" s="1">
        <v>5.1090909090909093</v>
      </c>
      <c r="AW13" s="1">
        <v>110</v>
      </c>
    </row>
    <row r="14" spans="1:49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17</v>
      </c>
      <c r="H14" s="1">
        <v>1.6</v>
      </c>
      <c r="I14" s="1">
        <v>15</v>
      </c>
      <c r="J14" s="1">
        <v>2.6666666666666665</v>
      </c>
      <c r="K14" s="1">
        <v>15</v>
      </c>
      <c r="L14" s="1">
        <v>2.4666666666666668</v>
      </c>
      <c r="M14" s="1">
        <v>15</v>
      </c>
      <c r="N14" s="1">
        <v>1.6</v>
      </c>
      <c r="O14" s="1">
        <v>15</v>
      </c>
      <c r="P14" s="1">
        <v>3.9333333333333331</v>
      </c>
      <c r="Q14" s="1">
        <v>15</v>
      </c>
      <c r="R14" s="1">
        <v>4.666666666666667</v>
      </c>
      <c r="S14" s="1">
        <v>15</v>
      </c>
      <c r="T14" s="1">
        <v>3.9333333333333331</v>
      </c>
      <c r="U14" s="1">
        <v>15</v>
      </c>
      <c r="V14" s="1">
        <v>4.666666666666667</v>
      </c>
      <c r="W14" s="1">
        <v>15</v>
      </c>
      <c r="X14" s="1">
        <v>4.8</v>
      </c>
      <c r="Y14" s="1">
        <v>15</v>
      </c>
      <c r="Z14" s="1">
        <v>1.2666666666666666</v>
      </c>
      <c r="AA14" s="1">
        <v>15</v>
      </c>
      <c r="AB14" s="1">
        <v>4.666666666666667</v>
      </c>
      <c r="AC14" s="1">
        <v>15</v>
      </c>
      <c r="AD14" s="1">
        <v>3.4</v>
      </c>
      <c r="AE14" s="1">
        <v>15</v>
      </c>
      <c r="AF14" s="1">
        <v>3.6</v>
      </c>
      <c r="AG14" s="1">
        <v>15</v>
      </c>
      <c r="AH14" s="1">
        <v>2.4</v>
      </c>
      <c r="AI14" s="1">
        <v>15</v>
      </c>
      <c r="AJ14" s="1">
        <v>4.4666666666666668</v>
      </c>
      <c r="AK14" s="1">
        <v>15</v>
      </c>
      <c r="AL14" s="1">
        <v>3.8</v>
      </c>
      <c r="AM14" s="1">
        <v>15</v>
      </c>
      <c r="AN14" s="1">
        <v>3.6</v>
      </c>
      <c r="AO14" s="1">
        <v>15</v>
      </c>
      <c r="AP14" s="1">
        <v>3.8666666666666667</v>
      </c>
      <c r="AQ14" s="1">
        <v>15</v>
      </c>
      <c r="AR14" s="1">
        <v>3.5</v>
      </c>
      <c r="AS14" s="1">
        <v>14</v>
      </c>
      <c r="AT14" s="1">
        <v>5.0666666666666664</v>
      </c>
      <c r="AU14" s="1">
        <v>15</v>
      </c>
      <c r="AV14" s="1">
        <v>5.6</v>
      </c>
      <c r="AW14" s="1">
        <v>15</v>
      </c>
    </row>
    <row r="15" spans="1:49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6</v>
      </c>
      <c r="H15" s="1">
        <v>1.25</v>
      </c>
      <c r="I15" s="1">
        <v>4</v>
      </c>
      <c r="J15" s="1">
        <v>2.5</v>
      </c>
      <c r="K15" s="1">
        <v>4</v>
      </c>
      <c r="L15" s="1">
        <v>1.75</v>
      </c>
      <c r="M15" s="1">
        <v>4</v>
      </c>
      <c r="N15" s="1">
        <v>2</v>
      </c>
      <c r="O15" s="1">
        <v>4</v>
      </c>
      <c r="P15" s="1">
        <v>3.25</v>
      </c>
      <c r="Q15" s="1">
        <v>4</v>
      </c>
      <c r="R15" s="1">
        <v>3.25</v>
      </c>
      <c r="S15" s="1">
        <v>4</v>
      </c>
      <c r="T15" s="1">
        <v>2.25</v>
      </c>
      <c r="U15" s="1">
        <v>4</v>
      </c>
      <c r="V15" s="1">
        <v>2.75</v>
      </c>
      <c r="W15" s="1">
        <v>4</v>
      </c>
      <c r="X15" s="1">
        <v>3.25</v>
      </c>
      <c r="Y15" s="1">
        <v>4</v>
      </c>
      <c r="Z15" s="1">
        <v>2</v>
      </c>
      <c r="AA15" s="1">
        <v>4</v>
      </c>
      <c r="AB15" s="1">
        <v>4.75</v>
      </c>
      <c r="AC15" s="1">
        <v>4</v>
      </c>
      <c r="AD15" s="1">
        <v>3</v>
      </c>
      <c r="AE15" s="1">
        <v>4</v>
      </c>
      <c r="AF15" s="1">
        <v>4.25</v>
      </c>
      <c r="AG15" s="1">
        <v>4</v>
      </c>
      <c r="AH15" s="1">
        <v>2.25</v>
      </c>
      <c r="AI15" s="1">
        <v>4</v>
      </c>
      <c r="AJ15" s="1">
        <v>4.5</v>
      </c>
      <c r="AK15" s="1">
        <v>4</v>
      </c>
      <c r="AL15" s="1">
        <v>4.25</v>
      </c>
      <c r="AM15" s="1">
        <v>4</v>
      </c>
      <c r="AN15" s="1">
        <v>4</v>
      </c>
      <c r="AO15" s="1">
        <v>4</v>
      </c>
      <c r="AP15" s="1">
        <v>4</v>
      </c>
      <c r="AQ15" s="1">
        <v>4</v>
      </c>
      <c r="AR15" s="1">
        <v>3.75</v>
      </c>
      <c r="AS15" s="1">
        <v>4</v>
      </c>
      <c r="AT15" s="1">
        <v>4</v>
      </c>
      <c r="AU15" s="1">
        <v>4</v>
      </c>
      <c r="AV15" s="1">
        <v>4.75</v>
      </c>
      <c r="AW15" s="1">
        <v>4</v>
      </c>
    </row>
    <row r="16" spans="1:49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  <c r="U16" s="1">
        <v>0</v>
      </c>
      <c r="W16" s="1">
        <v>0</v>
      </c>
      <c r="Y16" s="1">
        <v>0</v>
      </c>
      <c r="AA16" s="1">
        <v>0</v>
      </c>
      <c r="AC16" s="1">
        <v>0</v>
      </c>
      <c r="AE16" s="1">
        <v>0</v>
      </c>
      <c r="AG16" s="1">
        <v>0</v>
      </c>
      <c r="AI16" s="1">
        <v>0</v>
      </c>
      <c r="AK16" s="1">
        <v>0</v>
      </c>
      <c r="AM16" s="1">
        <v>0</v>
      </c>
      <c r="AO16" s="1">
        <v>0</v>
      </c>
      <c r="AQ16" s="1">
        <v>0</v>
      </c>
      <c r="AS16" s="1">
        <v>0</v>
      </c>
      <c r="AU16" s="1">
        <v>0</v>
      </c>
      <c r="AW16" s="1">
        <v>0</v>
      </c>
    </row>
    <row r="17" spans="1:49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2.1428571428571428</v>
      </c>
      <c r="I17" s="1">
        <v>7</v>
      </c>
      <c r="J17" s="1">
        <v>3.2857142857142856</v>
      </c>
      <c r="K17" s="1">
        <v>7</v>
      </c>
      <c r="L17" s="1">
        <v>2.7142857142857144</v>
      </c>
      <c r="M17" s="1">
        <v>7</v>
      </c>
      <c r="N17" s="1">
        <v>2.8571428571428572</v>
      </c>
      <c r="O17" s="1">
        <v>7</v>
      </c>
      <c r="P17" s="1">
        <v>3.2857142857142856</v>
      </c>
      <c r="Q17" s="1">
        <v>7</v>
      </c>
      <c r="R17" s="1">
        <v>3.2857142857142856</v>
      </c>
      <c r="S17" s="1">
        <v>7</v>
      </c>
      <c r="T17" s="1">
        <v>3.1428571428571428</v>
      </c>
      <c r="U17" s="1">
        <v>7</v>
      </c>
      <c r="V17" s="1">
        <v>4</v>
      </c>
      <c r="W17" s="1">
        <v>7</v>
      </c>
      <c r="X17" s="1">
        <v>4</v>
      </c>
      <c r="Y17" s="1">
        <v>7</v>
      </c>
      <c r="Z17" s="1">
        <v>2</v>
      </c>
      <c r="AA17" s="1">
        <v>7</v>
      </c>
      <c r="AB17" s="1">
        <v>4.4285714285714288</v>
      </c>
      <c r="AC17" s="1">
        <v>7</v>
      </c>
      <c r="AD17" s="1">
        <v>3.4285714285714284</v>
      </c>
      <c r="AE17" s="1">
        <v>7</v>
      </c>
      <c r="AF17" s="1">
        <v>3.7142857142857144</v>
      </c>
      <c r="AG17" s="1">
        <v>7</v>
      </c>
      <c r="AH17" s="1">
        <v>1.4285714285714286</v>
      </c>
      <c r="AI17" s="1">
        <v>7</v>
      </c>
      <c r="AJ17" s="1">
        <v>4.4285714285714288</v>
      </c>
      <c r="AK17" s="1">
        <v>7</v>
      </c>
      <c r="AL17" s="1">
        <v>4.5714285714285712</v>
      </c>
      <c r="AM17" s="1">
        <v>7</v>
      </c>
      <c r="AN17" s="1">
        <v>4.4285714285714288</v>
      </c>
      <c r="AO17" s="1">
        <v>7</v>
      </c>
      <c r="AP17" s="1">
        <v>3.4285714285714284</v>
      </c>
      <c r="AQ17" s="1">
        <v>7</v>
      </c>
      <c r="AR17" s="1">
        <v>4.4285714285714288</v>
      </c>
      <c r="AS17" s="1">
        <v>7</v>
      </c>
      <c r="AT17" s="1">
        <v>3.8571428571428572</v>
      </c>
      <c r="AU17" s="1">
        <v>7</v>
      </c>
      <c r="AV17" s="1">
        <v>4.7142857142857144</v>
      </c>
      <c r="AW17" s="1">
        <v>7</v>
      </c>
    </row>
    <row r="18" spans="1:49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9</v>
      </c>
      <c r="H18" s="1">
        <v>2.125</v>
      </c>
      <c r="I18" s="1">
        <v>8</v>
      </c>
      <c r="J18" s="1">
        <v>2.875</v>
      </c>
      <c r="K18" s="1">
        <v>8</v>
      </c>
      <c r="L18" s="1">
        <v>2.375</v>
      </c>
      <c r="M18" s="1">
        <v>8</v>
      </c>
      <c r="N18" s="1">
        <v>2.5</v>
      </c>
      <c r="O18" s="1">
        <v>8</v>
      </c>
      <c r="P18" s="1">
        <v>3.875</v>
      </c>
      <c r="Q18" s="1">
        <v>8</v>
      </c>
      <c r="R18" s="1">
        <v>3.875</v>
      </c>
      <c r="S18" s="1">
        <v>8</v>
      </c>
      <c r="T18" s="1">
        <v>3.125</v>
      </c>
      <c r="U18" s="1">
        <v>8</v>
      </c>
      <c r="V18" s="1">
        <v>3.625</v>
      </c>
      <c r="W18" s="1">
        <v>8</v>
      </c>
      <c r="X18" s="1">
        <v>3.875</v>
      </c>
      <c r="Y18" s="1">
        <v>8</v>
      </c>
      <c r="Z18" s="1">
        <v>1.875</v>
      </c>
      <c r="AA18" s="1">
        <v>8</v>
      </c>
      <c r="AB18" s="1">
        <v>3.875</v>
      </c>
      <c r="AC18" s="1">
        <v>8</v>
      </c>
      <c r="AD18" s="1">
        <v>3.375</v>
      </c>
      <c r="AE18" s="1">
        <v>8</v>
      </c>
      <c r="AF18" s="1">
        <v>3.625</v>
      </c>
      <c r="AG18" s="1">
        <v>8</v>
      </c>
      <c r="AH18" s="1">
        <v>3</v>
      </c>
      <c r="AI18" s="1">
        <v>8</v>
      </c>
      <c r="AJ18" s="1">
        <v>4.5</v>
      </c>
      <c r="AK18" s="1">
        <v>8</v>
      </c>
      <c r="AL18" s="1">
        <v>4.25</v>
      </c>
      <c r="AM18" s="1">
        <v>8</v>
      </c>
      <c r="AN18" s="1">
        <v>3.875</v>
      </c>
      <c r="AO18" s="1">
        <v>8</v>
      </c>
      <c r="AP18" s="1">
        <v>3.75</v>
      </c>
      <c r="AQ18" s="1">
        <v>8</v>
      </c>
      <c r="AR18" s="1">
        <v>4.375</v>
      </c>
      <c r="AS18" s="1">
        <v>8</v>
      </c>
      <c r="AT18" s="1">
        <v>4</v>
      </c>
      <c r="AU18" s="1">
        <v>8</v>
      </c>
      <c r="AV18" s="1">
        <v>4.875</v>
      </c>
      <c r="AW18" s="1">
        <v>8</v>
      </c>
    </row>
    <row r="19" spans="1:49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2.1428571428571428</v>
      </c>
      <c r="I19" s="1">
        <v>7</v>
      </c>
      <c r="J19" s="1">
        <v>2.7142857142857144</v>
      </c>
      <c r="K19" s="1">
        <v>7</v>
      </c>
      <c r="L19" s="1">
        <v>2.5714285714285716</v>
      </c>
      <c r="M19" s="1">
        <v>7</v>
      </c>
      <c r="N19" s="1">
        <v>2.5714285714285716</v>
      </c>
      <c r="O19" s="1">
        <v>7</v>
      </c>
      <c r="P19" s="1">
        <v>3.8571428571428572</v>
      </c>
      <c r="Q19" s="1">
        <v>7</v>
      </c>
      <c r="R19" s="1">
        <v>3.8571428571428572</v>
      </c>
      <c r="S19" s="1">
        <v>7</v>
      </c>
      <c r="T19" s="1">
        <v>3.5714285714285716</v>
      </c>
      <c r="U19" s="1">
        <v>7</v>
      </c>
      <c r="V19" s="1">
        <v>3.4285714285714284</v>
      </c>
      <c r="W19" s="1">
        <v>7</v>
      </c>
      <c r="X19" s="1">
        <v>4</v>
      </c>
      <c r="Y19" s="1">
        <v>7</v>
      </c>
      <c r="Z19" s="1">
        <v>2</v>
      </c>
      <c r="AA19" s="1">
        <v>7</v>
      </c>
      <c r="AB19" s="1">
        <v>4.4285714285714288</v>
      </c>
      <c r="AC19" s="1">
        <v>7</v>
      </c>
      <c r="AD19" s="1">
        <v>3.8571428571428572</v>
      </c>
      <c r="AE19" s="1">
        <v>7</v>
      </c>
      <c r="AF19" s="1">
        <v>3.8571428571428572</v>
      </c>
      <c r="AG19" s="1">
        <v>7</v>
      </c>
      <c r="AH19" s="1">
        <v>2.1428571428571428</v>
      </c>
      <c r="AI19" s="1">
        <v>7</v>
      </c>
      <c r="AJ19" s="1">
        <v>3.8571428571428572</v>
      </c>
      <c r="AK19" s="1">
        <v>7</v>
      </c>
      <c r="AL19" s="1">
        <v>4.1428571428571432</v>
      </c>
      <c r="AM19" s="1">
        <v>7</v>
      </c>
      <c r="AN19" s="1">
        <v>3.8571428571428572</v>
      </c>
      <c r="AO19" s="1">
        <v>7</v>
      </c>
      <c r="AP19" s="1">
        <v>3.2857142857142856</v>
      </c>
      <c r="AQ19" s="1">
        <v>7</v>
      </c>
      <c r="AR19" s="1">
        <v>3.1428571428571428</v>
      </c>
      <c r="AS19" s="1">
        <v>7</v>
      </c>
      <c r="AT19" s="1">
        <v>3.5714285714285716</v>
      </c>
      <c r="AU19" s="1">
        <v>7</v>
      </c>
      <c r="AV19" s="1">
        <v>5.2857142857142856</v>
      </c>
      <c r="AW19" s="1">
        <v>7</v>
      </c>
    </row>
    <row r="20" spans="1:49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354</v>
      </c>
      <c r="H20" s="1">
        <v>1.9233449477351916</v>
      </c>
      <c r="I20" s="1">
        <v>287</v>
      </c>
      <c r="J20" s="1">
        <v>3.5644599303135887</v>
      </c>
      <c r="K20" s="1">
        <v>287</v>
      </c>
      <c r="L20" s="1">
        <v>2.8461538461538463</v>
      </c>
      <c r="M20" s="1">
        <v>286</v>
      </c>
      <c r="N20" s="1">
        <v>2.4876325088339222</v>
      </c>
      <c r="O20" s="1">
        <v>283</v>
      </c>
      <c r="P20" s="1">
        <v>3.7630662020905925</v>
      </c>
      <c r="Q20" s="1">
        <v>287</v>
      </c>
      <c r="R20" s="1">
        <v>4.1013986013986017</v>
      </c>
      <c r="S20" s="1">
        <v>286</v>
      </c>
      <c r="T20" s="1">
        <v>3.3052631578947369</v>
      </c>
      <c r="U20" s="1">
        <v>285</v>
      </c>
      <c r="V20" s="1">
        <v>3.8982456140350878</v>
      </c>
      <c r="W20" s="1">
        <v>285</v>
      </c>
      <c r="X20" s="1">
        <v>3.6027874564459932</v>
      </c>
      <c r="Y20" s="1">
        <v>287</v>
      </c>
      <c r="Z20" s="1">
        <v>1.5069930069930071</v>
      </c>
      <c r="AA20" s="1">
        <v>286</v>
      </c>
      <c r="AB20" s="1">
        <v>4.4564459930313589</v>
      </c>
      <c r="AC20" s="1">
        <v>287</v>
      </c>
      <c r="AD20" s="1">
        <v>3.3554006968641117</v>
      </c>
      <c r="AE20" s="1">
        <v>287</v>
      </c>
      <c r="AF20" s="1">
        <v>3.6901408450704225</v>
      </c>
      <c r="AG20" s="1">
        <v>284</v>
      </c>
      <c r="AH20" s="1">
        <v>2.2587412587412588</v>
      </c>
      <c r="AI20" s="1">
        <v>286</v>
      </c>
      <c r="AJ20" s="1">
        <v>4.145833333333333</v>
      </c>
      <c r="AK20" s="1">
        <v>288</v>
      </c>
      <c r="AL20" s="1">
        <v>3.6111111111111112</v>
      </c>
      <c r="AM20" s="1">
        <v>288</v>
      </c>
      <c r="AN20" s="1">
        <v>3.5950704225352115</v>
      </c>
      <c r="AO20" s="1">
        <v>284</v>
      </c>
      <c r="AP20" s="1">
        <v>3.1567944250871078</v>
      </c>
      <c r="AQ20" s="1">
        <v>287</v>
      </c>
      <c r="AR20" s="1">
        <v>3.4270833333333335</v>
      </c>
      <c r="AS20" s="1">
        <v>288</v>
      </c>
      <c r="AT20" s="1">
        <v>3.56993006993007</v>
      </c>
      <c r="AU20" s="1">
        <v>286</v>
      </c>
      <c r="AV20" s="1">
        <v>4.5365853658536581</v>
      </c>
      <c r="AW20" s="1">
        <v>287</v>
      </c>
    </row>
    <row r="21" spans="1:49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2.1025641025641026</v>
      </c>
      <c r="I21" s="1">
        <v>39</v>
      </c>
      <c r="J21" s="1">
        <v>3.5897435897435899</v>
      </c>
      <c r="K21" s="1">
        <v>39</v>
      </c>
      <c r="L21" s="1">
        <v>2.8205128205128207</v>
      </c>
      <c r="M21" s="1">
        <v>39</v>
      </c>
      <c r="N21" s="1">
        <v>2.8461538461538463</v>
      </c>
      <c r="O21" s="1">
        <v>39</v>
      </c>
      <c r="P21" s="1">
        <v>3.2564102564102564</v>
      </c>
      <c r="Q21" s="1">
        <v>39</v>
      </c>
      <c r="R21" s="1">
        <v>3.7179487179487181</v>
      </c>
      <c r="S21" s="1">
        <v>39</v>
      </c>
      <c r="T21" s="1">
        <v>3.358974358974359</v>
      </c>
      <c r="U21" s="1">
        <v>39</v>
      </c>
      <c r="V21" s="1">
        <v>3.4871794871794872</v>
      </c>
      <c r="W21" s="1">
        <v>39</v>
      </c>
      <c r="X21" s="1">
        <v>3.8205128205128207</v>
      </c>
      <c r="Y21" s="1">
        <v>39</v>
      </c>
      <c r="Z21" s="1">
        <v>1.7027027027027026</v>
      </c>
      <c r="AA21" s="1">
        <v>37</v>
      </c>
      <c r="AB21" s="1">
        <v>3.9459459459459461</v>
      </c>
      <c r="AC21" s="1">
        <v>37</v>
      </c>
      <c r="AD21" s="1">
        <v>3.25</v>
      </c>
      <c r="AE21" s="1">
        <v>36</v>
      </c>
      <c r="AF21" s="1">
        <v>3.3611111111111112</v>
      </c>
      <c r="AG21" s="1">
        <v>36</v>
      </c>
      <c r="AH21" s="1">
        <v>1.7837837837837838</v>
      </c>
      <c r="AI21" s="1">
        <v>37</v>
      </c>
      <c r="AJ21" s="1">
        <v>3.736842105263158</v>
      </c>
      <c r="AK21" s="1">
        <v>38</v>
      </c>
      <c r="AL21" s="1">
        <v>2.9210526315789473</v>
      </c>
      <c r="AM21" s="1">
        <v>38</v>
      </c>
      <c r="AN21" s="1">
        <v>3.0540540540540539</v>
      </c>
      <c r="AO21" s="1">
        <v>37</v>
      </c>
      <c r="AP21" s="1">
        <v>2.9459459459459461</v>
      </c>
      <c r="AQ21" s="1">
        <v>37</v>
      </c>
      <c r="AR21" s="1">
        <v>3.2105263157894739</v>
      </c>
      <c r="AS21" s="1">
        <v>38</v>
      </c>
      <c r="AT21" s="1">
        <v>2.6315789473684212</v>
      </c>
      <c r="AU21" s="1">
        <v>38</v>
      </c>
      <c r="AV21" s="1">
        <v>4.4210526315789478</v>
      </c>
      <c r="AW21" s="1">
        <v>38</v>
      </c>
    </row>
    <row r="22" spans="1:49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88</v>
      </c>
      <c r="H22" s="1">
        <v>1.6944444444444444</v>
      </c>
      <c r="I22" s="1">
        <v>72</v>
      </c>
      <c r="J22" s="1">
        <v>3.3611111111111112</v>
      </c>
      <c r="K22" s="1">
        <v>72</v>
      </c>
      <c r="L22" s="1">
        <v>2.7361111111111112</v>
      </c>
      <c r="M22" s="1">
        <v>72</v>
      </c>
      <c r="N22" s="1">
        <v>2.2816901408450705</v>
      </c>
      <c r="O22" s="1">
        <v>71</v>
      </c>
      <c r="P22" s="1">
        <v>3.3142857142857145</v>
      </c>
      <c r="Q22" s="1">
        <v>70</v>
      </c>
      <c r="R22" s="1">
        <v>3.842857142857143</v>
      </c>
      <c r="S22" s="1">
        <v>70</v>
      </c>
      <c r="T22" s="1">
        <v>3.1857142857142855</v>
      </c>
      <c r="U22" s="1">
        <v>70</v>
      </c>
      <c r="V22" s="1">
        <v>3.8055555555555554</v>
      </c>
      <c r="W22" s="1">
        <v>72</v>
      </c>
      <c r="X22" s="1">
        <v>3.5</v>
      </c>
      <c r="Y22" s="1">
        <v>72</v>
      </c>
      <c r="Z22" s="1">
        <v>1.2083333333333333</v>
      </c>
      <c r="AA22" s="1">
        <v>72</v>
      </c>
      <c r="AB22" s="1">
        <v>4.28169014084507</v>
      </c>
      <c r="AC22" s="1">
        <v>71</v>
      </c>
      <c r="AD22" s="1">
        <v>2.4571428571428573</v>
      </c>
      <c r="AE22" s="1">
        <v>70</v>
      </c>
      <c r="AF22" s="1">
        <v>3.0985915492957745</v>
      </c>
      <c r="AG22" s="1">
        <v>71</v>
      </c>
      <c r="AH22" s="1">
        <v>1.625</v>
      </c>
      <c r="AI22" s="1">
        <v>72</v>
      </c>
      <c r="AJ22" s="1">
        <v>3.8055555555555554</v>
      </c>
      <c r="AK22" s="1">
        <v>72</v>
      </c>
      <c r="AL22" s="1">
        <v>3.112676056338028</v>
      </c>
      <c r="AM22" s="1">
        <v>71</v>
      </c>
      <c r="AN22" s="1">
        <v>3.0694444444444446</v>
      </c>
      <c r="AO22" s="1">
        <v>72</v>
      </c>
      <c r="AP22" s="1">
        <v>2.6944444444444446</v>
      </c>
      <c r="AQ22" s="1">
        <v>72</v>
      </c>
      <c r="AR22" s="1">
        <v>2.8055555555555554</v>
      </c>
      <c r="AS22" s="1">
        <v>72</v>
      </c>
      <c r="AT22" s="1">
        <v>3.507042253521127</v>
      </c>
      <c r="AU22" s="1">
        <v>71</v>
      </c>
      <c r="AV22" s="1">
        <v>4.056338028169014</v>
      </c>
      <c r="AW22" s="1">
        <v>71</v>
      </c>
    </row>
    <row r="23" spans="1:49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42</v>
      </c>
      <c r="H23" s="1">
        <v>1.4324324324324325</v>
      </c>
      <c r="I23" s="1">
        <v>37</v>
      </c>
      <c r="J23" s="1">
        <v>3.4324324324324325</v>
      </c>
      <c r="K23" s="1">
        <v>37</v>
      </c>
      <c r="L23" s="1">
        <v>2.4054054054054053</v>
      </c>
      <c r="M23" s="1">
        <v>37</v>
      </c>
      <c r="N23" s="1">
        <v>2.0540540540540539</v>
      </c>
      <c r="O23" s="1">
        <v>37</v>
      </c>
      <c r="P23" s="1">
        <v>3.6756756756756759</v>
      </c>
      <c r="Q23" s="1">
        <v>37</v>
      </c>
      <c r="R23" s="1">
        <v>3.9459459459459461</v>
      </c>
      <c r="S23" s="1">
        <v>37</v>
      </c>
      <c r="T23" s="1">
        <v>3.0540540540540539</v>
      </c>
      <c r="U23" s="1">
        <v>37</v>
      </c>
      <c r="V23" s="1">
        <v>3.5405405405405403</v>
      </c>
      <c r="W23" s="1">
        <v>37</v>
      </c>
      <c r="X23" s="1">
        <v>3.7567567567567566</v>
      </c>
      <c r="Y23" s="1">
        <v>37</v>
      </c>
      <c r="Z23" s="1">
        <v>1.3421052631578947</v>
      </c>
      <c r="AA23" s="1">
        <v>38</v>
      </c>
      <c r="AB23" s="1">
        <v>4.1842105263157894</v>
      </c>
      <c r="AC23" s="1">
        <v>38</v>
      </c>
      <c r="AD23" s="1">
        <v>3.2894736842105261</v>
      </c>
      <c r="AE23" s="1">
        <v>38</v>
      </c>
      <c r="AF23" s="1">
        <v>3.5</v>
      </c>
      <c r="AG23" s="1">
        <v>38</v>
      </c>
      <c r="AH23" s="1">
        <v>2.0526315789473686</v>
      </c>
      <c r="AI23" s="1">
        <v>38</v>
      </c>
      <c r="AJ23" s="1">
        <v>3.8947368421052633</v>
      </c>
      <c r="AK23" s="1">
        <v>38</v>
      </c>
      <c r="AL23" s="1">
        <v>2.9473684210526314</v>
      </c>
      <c r="AM23" s="1">
        <v>38</v>
      </c>
      <c r="AN23" s="1">
        <v>3.0526315789473686</v>
      </c>
      <c r="AO23" s="1">
        <v>38</v>
      </c>
      <c r="AP23" s="1">
        <v>2.8684210526315788</v>
      </c>
      <c r="AQ23" s="1">
        <v>38</v>
      </c>
      <c r="AR23" s="1">
        <v>3.263157894736842</v>
      </c>
      <c r="AS23" s="1">
        <v>38</v>
      </c>
      <c r="AT23" s="1">
        <v>2.9210526315789473</v>
      </c>
      <c r="AU23" s="1">
        <v>38</v>
      </c>
      <c r="AV23" s="1">
        <v>4.6052631578947372</v>
      </c>
      <c r="AW23" s="1">
        <v>38</v>
      </c>
    </row>
    <row r="24" spans="1:49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45</v>
      </c>
      <c r="H24" s="1">
        <v>1.7250000000000001</v>
      </c>
      <c r="I24" s="1">
        <v>40</v>
      </c>
      <c r="J24" s="1">
        <v>3.75</v>
      </c>
      <c r="K24" s="1">
        <v>40</v>
      </c>
      <c r="L24" s="1">
        <v>2.8</v>
      </c>
      <c r="M24" s="1">
        <v>40</v>
      </c>
      <c r="N24" s="1">
        <v>2.6</v>
      </c>
      <c r="O24" s="1">
        <v>40</v>
      </c>
      <c r="P24" s="1">
        <v>3.45</v>
      </c>
      <c r="Q24" s="1">
        <v>40</v>
      </c>
      <c r="R24" s="1">
        <v>3.7250000000000001</v>
      </c>
      <c r="S24" s="1">
        <v>40</v>
      </c>
      <c r="T24" s="1">
        <v>3.125</v>
      </c>
      <c r="U24" s="1">
        <v>40</v>
      </c>
      <c r="V24" s="1">
        <v>3.75</v>
      </c>
      <c r="W24" s="1">
        <v>40</v>
      </c>
      <c r="X24" s="1">
        <v>3.85</v>
      </c>
      <c r="Y24" s="1">
        <v>40</v>
      </c>
      <c r="Z24" s="1">
        <v>1.9487179487179487</v>
      </c>
      <c r="AA24" s="1">
        <v>39</v>
      </c>
      <c r="AB24" s="1">
        <v>4.2894736842105265</v>
      </c>
      <c r="AC24" s="1">
        <v>38</v>
      </c>
      <c r="AD24" s="1">
        <v>3.0256410256410255</v>
      </c>
      <c r="AE24" s="1">
        <v>39</v>
      </c>
      <c r="AF24" s="1">
        <v>3.6666666666666665</v>
      </c>
      <c r="AG24" s="1">
        <v>39</v>
      </c>
      <c r="AH24" s="1">
        <v>1.8974358974358974</v>
      </c>
      <c r="AI24" s="1">
        <v>39</v>
      </c>
      <c r="AJ24" s="1">
        <v>4.2307692307692308</v>
      </c>
      <c r="AK24" s="1">
        <v>39</v>
      </c>
      <c r="AL24" s="1">
        <v>3.5641025641025643</v>
      </c>
      <c r="AM24" s="1">
        <v>39</v>
      </c>
      <c r="AN24" s="1">
        <v>3.2564102564102564</v>
      </c>
      <c r="AO24" s="1">
        <v>39</v>
      </c>
      <c r="AP24" s="1">
        <v>3.3250000000000002</v>
      </c>
      <c r="AQ24" s="1">
        <v>40</v>
      </c>
      <c r="AR24" s="1">
        <v>4.05</v>
      </c>
      <c r="AS24" s="1">
        <v>40</v>
      </c>
      <c r="AT24" s="1">
        <v>3.2</v>
      </c>
      <c r="AU24" s="1">
        <v>40</v>
      </c>
      <c r="AV24" s="1">
        <v>4.55</v>
      </c>
      <c r="AW24" s="1">
        <v>40</v>
      </c>
    </row>
    <row r="25" spans="1:49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10</v>
      </c>
      <c r="H25" s="1">
        <v>2.3333333333333335</v>
      </c>
      <c r="I25" s="1">
        <v>9</v>
      </c>
      <c r="J25" s="1">
        <v>3.5555555555555554</v>
      </c>
      <c r="K25" s="1">
        <v>9</v>
      </c>
      <c r="L25" s="1">
        <v>3.1111111111111112</v>
      </c>
      <c r="M25" s="1">
        <v>9</v>
      </c>
      <c r="N25" s="1">
        <v>2.5555555555555554</v>
      </c>
      <c r="O25" s="1">
        <v>9</v>
      </c>
      <c r="P25" s="1">
        <v>4.333333333333333</v>
      </c>
      <c r="Q25" s="1">
        <v>9</v>
      </c>
      <c r="R25" s="1">
        <v>3.7777777777777777</v>
      </c>
      <c r="S25" s="1">
        <v>9</v>
      </c>
      <c r="T25" s="1">
        <v>2.8888888888888888</v>
      </c>
      <c r="U25" s="1">
        <v>9</v>
      </c>
      <c r="V25" s="1">
        <v>3.2222222222222223</v>
      </c>
      <c r="W25" s="1">
        <v>9</v>
      </c>
      <c r="X25" s="1">
        <v>3.4444444444444446</v>
      </c>
      <c r="Y25" s="1">
        <v>9</v>
      </c>
      <c r="Z25" s="1">
        <v>2.5555555555555554</v>
      </c>
      <c r="AA25" s="1">
        <v>9</v>
      </c>
      <c r="AB25" s="1">
        <v>5.1111111111111107</v>
      </c>
      <c r="AC25" s="1">
        <v>9</v>
      </c>
      <c r="AD25" s="1">
        <v>4.2222222222222223</v>
      </c>
      <c r="AE25" s="1">
        <v>9</v>
      </c>
      <c r="AF25" s="1">
        <v>4.5555555555555554</v>
      </c>
      <c r="AG25" s="1">
        <v>9</v>
      </c>
      <c r="AH25" s="1">
        <v>2.2222222222222223</v>
      </c>
      <c r="AI25" s="1">
        <v>9</v>
      </c>
      <c r="AJ25" s="1">
        <v>5.666666666666667</v>
      </c>
      <c r="AK25" s="1">
        <v>9</v>
      </c>
      <c r="AL25" s="1">
        <v>4.666666666666667</v>
      </c>
      <c r="AM25" s="1">
        <v>9</v>
      </c>
      <c r="AN25" s="1">
        <v>5.333333333333333</v>
      </c>
      <c r="AO25" s="1">
        <v>9</v>
      </c>
      <c r="AP25" s="1">
        <v>4.2222222222222223</v>
      </c>
      <c r="AQ25" s="1">
        <v>9</v>
      </c>
      <c r="AR25" s="1">
        <v>4.8888888888888893</v>
      </c>
      <c r="AS25" s="1">
        <v>9</v>
      </c>
      <c r="AT25" s="1">
        <v>4</v>
      </c>
      <c r="AU25" s="1">
        <v>9</v>
      </c>
      <c r="AV25" s="1">
        <v>5.8888888888888893</v>
      </c>
      <c r="AW25" s="1">
        <v>9</v>
      </c>
    </row>
    <row r="26" spans="1:49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43</v>
      </c>
      <c r="H26" s="1">
        <v>2.2571428571428571</v>
      </c>
      <c r="I26" s="1">
        <v>35</v>
      </c>
      <c r="J26" s="1">
        <v>3.3142857142857145</v>
      </c>
      <c r="K26" s="1">
        <v>35</v>
      </c>
      <c r="L26" s="1">
        <v>2.657142857142857</v>
      </c>
      <c r="M26" s="1">
        <v>35</v>
      </c>
      <c r="N26" s="1">
        <v>2.4</v>
      </c>
      <c r="O26" s="1">
        <v>35</v>
      </c>
      <c r="P26" s="1">
        <v>3.657142857142857</v>
      </c>
      <c r="Q26" s="1">
        <v>35</v>
      </c>
      <c r="R26" s="1">
        <v>3.5142857142857142</v>
      </c>
      <c r="S26" s="1">
        <v>35</v>
      </c>
      <c r="T26" s="1">
        <v>2.7428571428571429</v>
      </c>
      <c r="U26" s="1">
        <v>35</v>
      </c>
      <c r="V26" s="1">
        <v>3.1428571428571428</v>
      </c>
      <c r="W26" s="1">
        <v>35</v>
      </c>
      <c r="X26" s="1">
        <v>3.7428571428571429</v>
      </c>
      <c r="Y26" s="1">
        <v>35</v>
      </c>
      <c r="Z26" s="1">
        <v>1.5</v>
      </c>
      <c r="AA26" s="1">
        <v>34</v>
      </c>
      <c r="AB26" s="1">
        <v>4.0285714285714285</v>
      </c>
      <c r="AC26" s="1">
        <v>35</v>
      </c>
      <c r="AD26" s="1">
        <v>3.1714285714285713</v>
      </c>
      <c r="AE26" s="1">
        <v>35</v>
      </c>
      <c r="AF26" s="1">
        <v>3.6</v>
      </c>
      <c r="AG26" s="1">
        <v>35</v>
      </c>
      <c r="AH26" s="1">
        <v>2.2571428571428571</v>
      </c>
      <c r="AI26" s="1">
        <v>35</v>
      </c>
      <c r="AJ26" s="1">
        <v>4.3142857142857141</v>
      </c>
      <c r="AK26" s="1">
        <v>35</v>
      </c>
      <c r="AL26" s="1">
        <v>3.4857142857142858</v>
      </c>
      <c r="AM26" s="1">
        <v>35</v>
      </c>
      <c r="AN26" s="1">
        <v>3.7352941176470589</v>
      </c>
      <c r="AO26" s="1">
        <v>34</v>
      </c>
      <c r="AP26" s="1">
        <v>3.4857142857142858</v>
      </c>
      <c r="AQ26" s="1">
        <v>35</v>
      </c>
      <c r="AR26" s="1">
        <v>3.4857142857142858</v>
      </c>
      <c r="AS26" s="1">
        <v>35</v>
      </c>
      <c r="AT26" s="1">
        <v>3.6</v>
      </c>
      <c r="AU26" s="1">
        <v>35</v>
      </c>
      <c r="AV26" s="1">
        <v>4.9117647058823533</v>
      </c>
      <c r="AW26" s="1">
        <v>34</v>
      </c>
    </row>
    <row r="27" spans="1:49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2.25</v>
      </c>
      <c r="I27" s="1">
        <v>4</v>
      </c>
      <c r="J27" s="1">
        <v>3.5</v>
      </c>
      <c r="K27" s="1">
        <v>4</v>
      </c>
      <c r="L27" s="1">
        <v>3.5</v>
      </c>
      <c r="M27" s="1">
        <v>4</v>
      </c>
      <c r="N27" s="1">
        <v>3.25</v>
      </c>
      <c r="O27" s="1">
        <v>4</v>
      </c>
      <c r="P27" s="1">
        <v>3.5</v>
      </c>
      <c r="Q27" s="1">
        <v>4</v>
      </c>
      <c r="R27" s="1">
        <v>4.25</v>
      </c>
      <c r="S27" s="1">
        <v>4</v>
      </c>
      <c r="T27" s="1">
        <v>2.25</v>
      </c>
      <c r="U27" s="1">
        <v>4</v>
      </c>
      <c r="V27" s="1">
        <v>3.25</v>
      </c>
      <c r="W27" s="1">
        <v>4</v>
      </c>
      <c r="X27" s="1">
        <v>2.75</v>
      </c>
      <c r="Y27" s="1">
        <v>4</v>
      </c>
      <c r="Z27" s="1">
        <v>1.75</v>
      </c>
      <c r="AA27" s="1">
        <v>4</v>
      </c>
      <c r="AB27" s="1">
        <v>3.75</v>
      </c>
      <c r="AC27" s="1">
        <v>4</v>
      </c>
      <c r="AD27" s="1">
        <v>4</v>
      </c>
      <c r="AE27" s="1">
        <v>4</v>
      </c>
      <c r="AF27" s="1">
        <v>3.5</v>
      </c>
      <c r="AG27" s="1">
        <v>4</v>
      </c>
      <c r="AH27" s="1">
        <v>2.25</v>
      </c>
      <c r="AI27" s="1">
        <v>4</v>
      </c>
      <c r="AJ27" s="1">
        <v>4</v>
      </c>
      <c r="AK27" s="1">
        <v>4</v>
      </c>
      <c r="AL27" s="1">
        <v>3.75</v>
      </c>
      <c r="AM27" s="1">
        <v>4</v>
      </c>
      <c r="AN27" s="1">
        <v>3.5</v>
      </c>
      <c r="AO27" s="1">
        <v>4</v>
      </c>
      <c r="AP27" s="1">
        <v>3.25</v>
      </c>
      <c r="AQ27" s="1">
        <v>4</v>
      </c>
      <c r="AR27" s="1">
        <v>2.5</v>
      </c>
      <c r="AS27" s="1">
        <v>4</v>
      </c>
      <c r="AT27" s="1">
        <v>3.25</v>
      </c>
      <c r="AU27" s="1">
        <v>4</v>
      </c>
      <c r="AV27" s="1">
        <v>5.75</v>
      </c>
      <c r="AW27" s="1">
        <v>4</v>
      </c>
    </row>
    <row r="28" spans="1:49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83</v>
      </c>
      <c r="H28" s="1">
        <v>1.7301587301587302</v>
      </c>
      <c r="I28" s="1">
        <v>63</v>
      </c>
      <c r="J28" s="1">
        <v>3.2380952380952381</v>
      </c>
      <c r="K28" s="1">
        <v>63</v>
      </c>
      <c r="L28" s="1">
        <v>2.7777777777777777</v>
      </c>
      <c r="M28" s="1">
        <v>63</v>
      </c>
      <c r="N28" s="1">
        <v>2.0806451612903225</v>
      </c>
      <c r="O28" s="1">
        <v>62</v>
      </c>
      <c r="P28" s="1">
        <v>3.53125</v>
      </c>
      <c r="Q28" s="1">
        <v>64</v>
      </c>
      <c r="R28" s="1">
        <v>4.171875</v>
      </c>
      <c r="S28" s="1">
        <v>64</v>
      </c>
      <c r="T28" s="1">
        <v>3.421875</v>
      </c>
      <c r="U28" s="1">
        <v>64</v>
      </c>
      <c r="V28" s="1">
        <v>3.5625</v>
      </c>
      <c r="W28" s="1">
        <v>64</v>
      </c>
      <c r="X28" s="1">
        <v>3.65625</v>
      </c>
      <c r="Y28" s="1">
        <v>64</v>
      </c>
      <c r="Z28" s="1">
        <v>1.3174603174603174</v>
      </c>
      <c r="AA28" s="1">
        <v>63</v>
      </c>
      <c r="AB28" s="1">
        <v>4.25</v>
      </c>
      <c r="AC28" s="1">
        <v>64</v>
      </c>
      <c r="AD28" s="1">
        <v>3.2698412698412698</v>
      </c>
      <c r="AE28" s="1">
        <v>63</v>
      </c>
      <c r="AF28" s="1">
        <v>3.859375</v>
      </c>
      <c r="AG28" s="1">
        <v>64</v>
      </c>
      <c r="AH28" s="1">
        <v>1.859375</v>
      </c>
      <c r="AI28" s="1">
        <v>64</v>
      </c>
      <c r="AJ28" s="1">
        <v>4.359375</v>
      </c>
      <c r="AK28" s="1">
        <v>64</v>
      </c>
      <c r="AL28" s="1">
        <v>3.84375</v>
      </c>
      <c r="AM28" s="1">
        <v>64</v>
      </c>
      <c r="AN28" s="1">
        <v>3.578125</v>
      </c>
      <c r="AO28" s="1">
        <v>64</v>
      </c>
      <c r="AP28" s="1">
        <v>3.09375</v>
      </c>
      <c r="AQ28" s="1">
        <v>64</v>
      </c>
      <c r="AR28" s="1">
        <v>3.7936507936507935</v>
      </c>
      <c r="AS28" s="1">
        <v>63</v>
      </c>
      <c r="AT28" s="1">
        <v>3.703125</v>
      </c>
      <c r="AU28" s="1">
        <v>64</v>
      </c>
      <c r="AV28" s="1">
        <v>5.109375</v>
      </c>
      <c r="AW28" s="1">
        <v>64</v>
      </c>
    </row>
    <row r="29" spans="1:49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160</v>
      </c>
      <c r="H29" s="1">
        <v>1.7194244604316546</v>
      </c>
      <c r="I29" s="1">
        <v>139</v>
      </c>
      <c r="J29" s="1">
        <v>3.1438848920863309</v>
      </c>
      <c r="K29" s="1">
        <v>139</v>
      </c>
      <c r="L29" s="1">
        <v>2.6762589928057552</v>
      </c>
      <c r="M29" s="1">
        <v>139</v>
      </c>
      <c r="N29" s="1">
        <v>2.3381294964028778</v>
      </c>
      <c r="O29" s="1">
        <v>139</v>
      </c>
      <c r="P29" s="1">
        <v>3.4420289855072466</v>
      </c>
      <c r="Q29" s="1">
        <v>138</v>
      </c>
      <c r="R29" s="1">
        <v>4.0215827338129495</v>
      </c>
      <c r="S29" s="1">
        <v>139</v>
      </c>
      <c r="T29" s="1">
        <v>3.2028985507246377</v>
      </c>
      <c r="U29" s="1">
        <v>138</v>
      </c>
      <c r="V29" s="1">
        <v>3.2158273381294964</v>
      </c>
      <c r="W29" s="1">
        <v>139</v>
      </c>
      <c r="X29" s="1">
        <v>3.2805755395683454</v>
      </c>
      <c r="Y29" s="1">
        <v>139</v>
      </c>
      <c r="Z29" s="1">
        <v>1.644927536231884</v>
      </c>
      <c r="AA29" s="1">
        <v>138</v>
      </c>
      <c r="AB29" s="1">
        <v>4.1884057971014492</v>
      </c>
      <c r="AC29" s="1">
        <v>138</v>
      </c>
      <c r="AD29" s="1">
        <v>3.2246376811594204</v>
      </c>
      <c r="AE29" s="1">
        <v>138</v>
      </c>
      <c r="AF29" s="1">
        <v>3.5869565217391304</v>
      </c>
      <c r="AG29" s="1">
        <v>138</v>
      </c>
      <c r="AH29" s="1">
        <v>1.818840579710145</v>
      </c>
      <c r="AI29" s="1">
        <v>138</v>
      </c>
      <c r="AJ29" s="1">
        <v>4.5683453237410072</v>
      </c>
      <c r="AK29" s="1">
        <v>139</v>
      </c>
      <c r="AL29" s="1">
        <v>3.7841726618705036</v>
      </c>
      <c r="AM29" s="1">
        <v>139</v>
      </c>
      <c r="AN29" s="1">
        <v>3.7985611510791366</v>
      </c>
      <c r="AO29" s="1">
        <v>139</v>
      </c>
      <c r="AP29" s="1">
        <v>3.4028776978417268</v>
      </c>
      <c r="AQ29" s="1">
        <v>139</v>
      </c>
      <c r="AR29" s="1">
        <v>3.7482014388489207</v>
      </c>
      <c r="AS29" s="1">
        <v>139</v>
      </c>
      <c r="AT29" s="1">
        <v>3.2898550724637681</v>
      </c>
      <c r="AU29" s="1">
        <v>138</v>
      </c>
      <c r="AV29" s="1">
        <v>4.8345323741007196</v>
      </c>
      <c r="AW29" s="1">
        <v>139</v>
      </c>
    </row>
    <row r="30" spans="1:49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1.8554216867469879</v>
      </c>
      <c r="I30" s="1">
        <v>498</v>
      </c>
      <c r="J30" s="1">
        <v>3.4176706827309236</v>
      </c>
      <c r="K30" s="1">
        <v>498</v>
      </c>
      <c r="L30" s="1">
        <v>2.776209677419355</v>
      </c>
      <c r="M30" s="1">
        <v>496</v>
      </c>
      <c r="N30" s="1">
        <v>2.4828973843058351</v>
      </c>
      <c r="O30" s="1">
        <v>497</v>
      </c>
      <c r="P30" s="1">
        <v>3.4909456740442657</v>
      </c>
      <c r="Q30" s="1">
        <v>497</v>
      </c>
      <c r="R30" s="1">
        <v>3.8548387096774195</v>
      </c>
      <c r="S30" s="1">
        <v>496</v>
      </c>
      <c r="T30" s="1">
        <v>3.1077235772357725</v>
      </c>
      <c r="U30" s="1">
        <v>492</v>
      </c>
      <c r="V30" s="1">
        <v>3.357429718875502</v>
      </c>
      <c r="W30" s="1">
        <v>498</v>
      </c>
      <c r="X30" s="1">
        <v>3.4317269076305221</v>
      </c>
      <c r="Y30" s="1">
        <v>498</v>
      </c>
      <c r="Z30" s="1">
        <v>1.4222222222222223</v>
      </c>
      <c r="AA30" s="1">
        <v>495</v>
      </c>
      <c r="AB30" s="1">
        <v>3.915151515151515</v>
      </c>
      <c r="AC30" s="1">
        <v>495</v>
      </c>
      <c r="AD30" s="1">
        <v>2.7813765182186234</v>
      </c>
      <c r="AE30" s="1">
        <v>494</v>
      </c>
      <c r="AF30" s="1">
        <v>3.028225806451613</v>
      </c>
      <c r="AG30" s="1">
        <v>496</v>
      </c>
      <c r="AH30" s="1">
        <v>1.6350806451612903</v>
      </c>
      <c r="AI30" s="1">
        <v>496</v>
      </c>
      <c r="AJ30" s="1">
        <v>3.7564870259481036</v>
      </c>
      <c r="AK30" s="1">
        <v>501</v>
      </c>
      <c r="AL30" s="1">
        <v>3.2774451097804391</v>
      </c>
      <c r="AM30" s="1">
        <v>501</v>
      </c>
      <c r="AN30" s="1">
        <v>3.2075848303393215</v>
      </c>
      <c r="AO30" s="1">
        <v>501</v>
      </c>
      <c r="AP30" s="1">
        <v>2.8008048289738432</v>
      </c>
      <c r="AQ30" s="1">
        <v>497</v>
      </c>
      <c r="AR30" s="1">
        <v>3.4308617234468937</v>
      </c>
      <c r="AS30" s="1">
        <v>499</v>
      </c>
      <c r="AT30" s="1">
        <v>2.8792756539235413</v>
      </c>
      <c r="AU30" s="1">
        <v>497</v>
      </c>
      <c r="AV30" s="1">
        <v>3.9558232931726907</v>
      </c>
      <c r="AW30" s="1">
        <v>498</v>
      </c>
    </row>
    <row r="31" spans="1:49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214</v>
      </c>
      <c r="H31" s="1">
        <v>1.5856353591160222</v>
      </c>
      <c r="I31" s="1">
        <v>181</v>
      </c>
      <c r="J31" s="1">
        <v>3.3314917127071824</v>
      </c>
      <c r="K31" s="1">
        <v>181</v>
      </c>
      <c r="L31" s="1">
        <v>2.6555555555555554</v>
      </c>
      <c r="M31" s="1">
        <v>180</v>
      </c>
      <c r="N31" s="1">
        <v>2.3666666666666667</v>
      </c>
      <c r="O31" s="1">
        <v>180</v>
      </c>
      <c r="P31" s="1">
        <v>3.4972375690607733</v>
      </c>
      <c r="Q31" s="1">
        <v>181</v>
      </c>
      <c r="R31" s="1">
        <v>4.0611111111111109</v>
      </c>
      <c r="S31" s="1">
        <v>180</v>
      </c>
      <c r="T31" s="1">
        <v>3.4972067039106145</v>
      </c>
      <c r="U31" s="1">
        <v>179</v>
      </c>
      <c r="V31" s="1">
        <v>3.569060773480663</v>
      </c>
      <c r="W31" s="1">
        <v>181</v>
      </c>
      <c r="X31" s="1">
        <v>3.9060773480662982</v>
      </c>
      <c r="Y31" s="1">
        <v>181</v>
      </c>
      <c r="Z31" s="1">
        <v>1.7627118644067796</v>
      </c>
      <c r="AA31" s="1">
        <v>177</v>
      </c>
      <c r="AB31" s="1">
        <v>4.286516853932584</v>
      </c>
      <c r="AC31" s="1">
        <v>178</v>
      </c>
      <c r="AD31" s="1">
        <v>3.1292134831460676</v>
      </c>
      <c r="AE31" s="1">
        <v>178</v>
      </c>
      <c r="AF31" s="1">
        <v>3.2598870056497176</v>
      </c>
      <c r="AG31" s="1">
        <v>177</v>
      </c>
      <c r="AH31" s="1">
        <v>2</v>
      </c>
      <c r="AI31" s="1">
        <v>178</v>
      </c>
      <c r="AJ31" s="1">
        <v>3.994413407821229</v>
      </c>
      <c r="AK31" s="1">
        <v>179</v>
      </c>
      <c r="AL31" s="1">
        <v>3.1899441340782122</v>
      </c>
      <c r="AM31" s="1">
        <v>179</v>
      </c>
      <c r="AN31" s="1">
        <v>3.2458100558659218</v>
      </c>
      <c r="AO31" s="1">
        <v>179</v>
      </c>
      <c r="AP31" s="1">
        <v>3.1061452513966481</v>
      </c>
      <c r="AQ31" s="1">
        <v>179</v>
      </c>
      <c r="AR31" s="1">
        <v>4.1284916201117321</v>
      </c>
      <c r="AS31" s="1">
        <v>179</v>
      </c>
      <c r="AT31" s="1">
        <v>3.3184357541899443</v>
      </c>
      <c r="AU31" s="1">
        <v>179</v>
      </c>
      <c r="AV31" s="1">
        <v>4.3258426966292136</v>
      </c>
      <c r="AW31" s="1">
        <v>178</v>
      </c>
    </row>
    <row r="32" spans="1:49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182</v>
      </c>
      <c r="H32" s="1">
        <v>1.6283783783783783</v>
      </c>
      <c r="I32" s="1">
        <v>148</v>
      </c>
      <c r="J32" s="1">
        <v>3.5945945945945947</v>
      </c>
      <c r="K32" s="1">
        <v>148</v>
      </c>
      <c r="L32" s="1">
        <v>2.9256756756756759</v>
      </c>
      <c r="M32" s="1">
        <v>148</v>
      </c>
      <c r="N32" s="1">
        <v>2.6148648648648649</v>
      </c>
      <c r="O32" s="1">
        <v>148</v>
      </c>
      <c r="P32" s="1">
        <v>3.7006802721088436</v>
      </c>
      <c r="Q32" s="1">
        <v>147</v>
      </c>
      <c r="R32" s="1">
        <v>4.149659863945578</v>
      </c>
      <c r="S32" s="1">
        <v>147</v>
      </c>
      <c r="T32" s="1">
        <v>3.6554054054054053</v>
      </c>
      <c r="U32" s="1">
        <v>148</v>
      </c>
      <c r="V32" s="1">
        <v>4.0810810810810807</v>
      </c>
      <c r="W32" s="1">
        <v>148</v>
      </c>
      <c r="X32" s="1">
        <v>4.1148648648648649</v>
      </c>
      <c r="Y32" s="1">
        <v>148</v>
      </c>
      <c r="Z32" s="1">
        <v>1.5306122448979591</v>
      </c>
      <c r="AA32" s="1">
        <v>147</v>
      </c>
      <c r="AB32" s="1">
        <v>4.0884353741496602</v>
      </c>
      <c r="AC32" s="1">
        <v>147</v>
      </c>
      <c r="AD32" s="1">
        <v>2.7739726027397262</v>
      </c>
      <c r="AE32" s="1">
        <v>146</v>
      </c>
      <c r="AF32" s="1">
        <v>2.9795918367346941</v>
      </c>
      <c r="AG32" s="1">
        <v>147</v>
      </c>
      <c r="AH32" s="1">
        <v>1.6369863013698631</v>
      </c>
      <c r="AI32" s="1">
        <v>146</v>
      </c>
      <c r="AJ32" s="1">
        <v>3.6054421768707483</v>
      </c>
      <c r="AK32" s="1">
        <v>147</v>
      </c>
      <c r="AL32" s="1">
        <v>2.9319727891156462</v>
      </c>
      <c r="AM32" s="1">
        <v>147</v>
      </c>
      <c r="AN32" s="1">
        <v>2.925170068027211</v>
      </c>
      <c r="AO32" s="1">
        <v>147</v>
      </c>
      <c r="AP32" s="1">
        <v>2.7397260273972601</v>
      </c>
      <c r="AQ32" s="1">
        <v>146</v>
      </c>
      <c r="AR32" s="1">
        <v>3.8503401360544216</v>
      </c>
      <c r="AS32" s="1">
        <v>147</v>
      </c>
      <c r="AT32" s="1">
        <v>3.1156462585034013</v>
      </c>
      <c r="AU32" s="1">
        <v>147</v>
      </c>
      <c r="AV32" s="1">
        <v>3.8911564625850339</v>
      </c>
      <c r="AW32" s="1">
        <v>147</v>
      </c>
    </row>
    <row r="33" spans="1:49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93</v>
      </c>
      <c r="H33" s="1">
        <v>2.0641025641025643</v>
      </c>
      <c r="I33" s="1">
        <v>78</v>
      </c>
      <c r="J33" s="1">
        <v>3.4358974358974357</v>
      </c>
      <c r="K33" s="1">
        <v>78</v>
      </c>
      <c r="L33" s="1">
        <v>3.0256410256410255</v>
      </c>
      <c r="M33" s="1">
        <v>78</v>
      </c>
      <c r="N33" s="1">
        <v>2.5256410256410255</v>
      </c>
      <c r="O33" s="1">
        <v>78</v>
      </c>
      <c r="P33" s="1">
        <v>3.4025974025974026</v>
      </c>
      <c r="Q33" s="1">
        <v>77</v>
      </c>
      <c r="R33" s="1">
        <v>3.3717948717948718</v>
      </c>
      <c r="S33" s="1">
        <v>78</v>
      </c>
      <c r="T33" s="1">
        <v>3.5135135135135136</v>
      </c>
      <c r="U33" s="1">
        <v>74</v>
      </c>
      <c r="V33" s="1">
        <v>3.5384615384615383</v>
      </c>
      <c r="W33" s="1">
        <v>78</v>
      </c>
      <c r="X33" s="1">
        <v>4.0128205128205128</v>
      </c>
      <c r="Y33" s="1">
        <v>78</v>
      </c>
      <c r="Z33" s="1">
        <v>1.5897435897435896</v>
      </c>
      <c r="AA33" s="1">
        <v>78</v>
      </c>
      <c r="AB33" s="1">
        <v>4.1794871794871797</v>
      </c>
      <c r="AC33" s="1">
        <v>78</v>
      </c>
      <c r="AD33" s="1">
        <v>3.2948717948717947</v>
      </c>
      <c r="AE33" s="1">
        <v>78</v>
      </c>
      <c r="AF33" s="1">
        <v>3.5128205128205128</v>
      </c>
      <c r="AG33" s="1">
        <v>78</v>
      </c>
      <c r="AH33" s="1">
        <v>1.6282051282051282</v>
      </c>
      <c r="AI33" s="1">
        <v>78</v>
      </c>
      <c r="AJ33" s="1">
        <v>3.8205128205128207</v>
      </c>
      <c r="AK33" s="1">
        <v>78</v>
      </c>
      <c r="AL33" s="1">
        <v>3.0256410256410255</v>
      </c>
      <c r="AM33" s="1">
        <v>78</v>
      </c>
      <c r="AN33" s="1">
        <v>3.2564102564102564</v>
      </c>
      <c r="AO33" s="1">
        <v>78</v>
      </c>
      <c r="AP33" s="1">
        <v>3.0641025641025643</v>
      </c>
      <c r="AQ33" s="1">
        <v>78</v>
      </c>
      <c r="AR33" s="1">
        <v>4.1410256410256414</v>
      </c>
      <c r="AS33" s="1">
        <v>78</v>
      </c>
      <c r="AT33" s="1">
        <v>2.5769230769230771</v>
      </c>
      <c r="AU33" s="1">
        <v>78</v>
      </c>
      <c r="AV33" s="1">
        <v>4.6538461538461542</v>
      </c>
      <c r="AW33" s="1">
        <v>78</v>
      </c>
    </row>
    <row r="34" spans="1:49" x14ac:dyDescent="0.25">
      <c r="A34" t="str">
        <f t="shared" ref="A34:A60" si="1">E34&amp;C34&amp;D34</f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51</v>
      </c>
      <c r="H34" s="1">
        <v>1.675</v>
      </c>
      <c r="I34" s="1">
        <v>40</v>
      </c>
      <c r="J34" s="1">
        <v>3.2051282051282053</v>
      </c>
      <c r="K34" s="1">
        <v>39</v>
      </c>
      <c r="L34" s="1">
        <v>2.7250000000000001</v>
      </c>
      <c r="M34" s="1">
        <v>40</v>
      </c>
      <c r="N34" s="1">
        <v>2.2749999999999999</v>
      </c>
      <c r="O34" s="1">
        <v>40</v>
      </c>
      <c r="P34" s="1">
        <v>3.5641025641025643</v>
      </c>
      <c r="Q34" s="1">
        <v>39</v>
      </c>
      <c r="R34" s="1">
        <v>3.75</v>
      </c>
      <c r="S34" s="1">
        <v>40</v>
      </c>
      <c r="T34" s="1">
        <v>3.5249999999999999</v>
      </c>
      <c r="U34" s="1">
        <v>40</v>
      </c>
      <c r="V34" s="1">
        <v>3.65</v>
      </c>
      <c r="W34" s="1">
        <v>40</v>
      </c>
      <c r="X34" s="1">
        <v>3.8</v>
      </c>
      <c r="Y34" s="1">
        <v>40</v>
      </c>
      <c r="Z34" s="1">
        <v>1.625</v>
      </c>
      <c r="AA34" s="1">
        <v>40</v>
      </c>
      <c r="AB34" s="1">
        <v>4.1500000000000004</v>
      </c>
      <c r="AC34" s="1">
        <v>40</v>
      </c>
      <c r="AD34" s="1">
        <v>3.05</v>
      </c>
      <c r="AE34" s="1">
        <v>40</v>
      </c>
      <c r="AF34" s="1">
        <v>3.5249999999999999</v>
      </c>
      <c r="AG34" s="1">
        <v>40</v>
      </c>
      <c r="AH34" s="1">
        <v>2.1</v>
      </c>
      <c r="AI34" s="1">
        <v>40</v>
      </c>
      <c r="AJ34" s="1">
        <v>3.875</v>
      </c>
      <c r="AK34" s="1">
        <v>40</v>
      </c>
      <c r="AL34" s="1">
        <v>3.35</v>
      </c>
      <c r="AM34" s="1">
        <v>40</v>
      </c>
      <c r="AN34" s="1">
        <v>3.3076923076923075</v>
      </c>
      <c r="AO34" s="1">
        <v>39</v>
      </c>
      <c r="AP34" s="1">
        <v>3.15</v>
      </c>
      <c r="AQ34" s="1">
        <v>40</v>
      </c>
      <c r="AR34" s="1">
        <v>4.3250000000000002</v>
      </c>
      <c r="AS34" s="1">
        <v>40</v>
      </c>
      <c r="AT34" s="1">
        <v>3.125</v>
      </c>
      <c r="AU34" s="1">
        <v>40</v>
      </c>
      <c r="AV34" s="1">
        <v>4.5750000000000002</v>
      </c>
      <c r="AW34" s="1">
        <v>40</v>
      </c>
    </row>
    <row r="35" spans="1:49" x14ac:dyDescent="0.25">
      <c r="A35" t="str">
        <f t="shared" si="1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36</v>
      </c>
      <c r="H35" s="1">
        <v>1.7333333333333334</v>
      </c>
      <c r="I35" s="1">
        <v>30</v>
      </c>
      <c r="J35" s="1">
        <v>3.4666666666666668</v>
      </c>
      <c r="K35" s="1">
        <v>30</v>
      </c>
      <c r="L35" s="1">
        <v>2.7333333333333334</v>
      </c>
      <c r="M35" s="1">
        <v>30</v>
      </c>
      <c r="N35" s="1">
        <v>2.1379310344827585</v>
      </c>
      <c r="O35" s="1">
        <v>29</v>
      </c>
      <c r="P35" s="1">
        <v>3.8</v>
      </c>
      <c r="Q35" s="1">
        <v>30</v>
      </c>
      <c r="R35" s="1">
        <v>3.9333333333333331</v>
      </c>
      <c r="S35" s="1">
        <v>30</v>
      </c>
      <c r="T35" s="1">
        <v>3.9310344827586206</v>
      </c>
      <c r="U35" s="1">
        <v>29</v>
      </c>
      <c r="V35" s="1">
        <v>4.2</v>
      </c>
      <c r="W35" s="1">
        <v>30</v>
      </c>
      <c r="X35" s="1">
        <v>4.0333333333333332</v>
      </c>
      <c r="Y35" s="1">
        <v>30</v>
      </c>
      <c r="Z35" s="1">
        <v>1.8666666666666667</v>
      </c>
      <c r="AA35" s="1">
        <v>30</v>
      </c>
      <c r="AB35" s="1">
        <v>4.6333333333333337</v>
      </c>
      <c r="AC35" s="1">
        <v>30</v>
      </c>
      <c r="AD35" s="1">
        <v>3.3666666666666667</v>
      </c>
      <c r="AE35" s="1">
        <v>30</v>
      </c>
      <c r="AF35" s="1">
        <v>3.6333333333333333</v>
      </c>
      <c r="AG35" s="1">
        <v>30</v>
      </c>
      <c r="AH35" s="1">
        <v>2.4666666666666668</v>
      </c>
      <c r="AI35" s="1">
        <v>30</v>
      </c>
      <c r="AJ35" s="1">
        <v>4.1379310344827589</v>
      </c>
      <c r="AK35" s="1">
        <v>29</v>
      </c>
      <c r="AL35" s="1">
        <v>3.7241379310344827</v>
      </c>
      <c r="AM35" s="1">
        <v>29</v>
      </c>
      <c r="AN35" s="1">
        <v>3.4827586206896552</v>
      </c>
      <c r="AO35" s="1">
        <v>29</v>
      </c>
      <c r="AP35" s="1">
        <v>3.1379310344827585</v>
      </c>
      <c r="AQ35" s="1">
        <v>29</v>
      </c>
      <c r="AR35" s="1">
        <v>4.1034482758620694</v>
      </c>
      <c r="AS35" s="1">
        <v>29</v>
      </c>
      <c r="AT35" s="1">
        <v>4.1379310344827589</v>
      </c>
      <c r="AU35" s="1">
        <v>29</v>
      </c>
      <c r="AV35" s="1">
        <v>4.6428571428571432</v>
      </c>
      <c r="AW35" s="1">
        <v>28</v>
      </c>
    </row>
    <row r="36" spans="1:49" x14ac:dyDescent="0.25">
      <c r="A36" t="str">
        <f t="shared" si="1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28</v>
      </c>
      <c r="H36" s="1">
        <v>1.8571428571428572</v>
      </c>
      <c r="I36" s="1">
        <v>21</v>
      </c>
      <c r="J36" s="1">
        <v>2.9047619047619047</v>
      </c>
      <c r="K36" s="1">
        <v>21</v>
      </c>
      <c r="L36" s="1">
        <v>2.5238095238095237</v>
      </c>
      <c r="M36" s="1">
        <v>21</v>
      </c>
      <c r="N36" s="1">
        <v>2.2857142857142856</v>
      </c>
      <c r="O36" s="1">
        <v>21</v>
      </c>
      <c r="P36" s="1">
        <v>3.3333333333333335</v>
      </c>
      <c r="Q36" s="1">
        <v>21</v>
      </c>
      <c r="R36" s="1">
        <v>3.6190476190476191</v>
      </c>
      <c r="S36" s="1">
        <v>21</v>
      </c>
      <c r="T36" s="1">
        <v>3.0476190476190474</v>
      </c>
      <c r="U36" s="1">
        <v>21</v>
      </c>
      <c r="V36" s="1">
        <v>2.8095238095238093</v>
      </c>
      <c r="W36" s="1">
        <v>21</v>
      </c>
      <c r="X36" s="1">
        <v>3.2380952380952381</v>
      </c>
      <c r="Y36" s="1">
        <v>21</v>
      </c>
      <c r="Z36" s="1">
        <v>2</v>
      </c>
      <c r="AA36" s="1">
        <v>21</v>
      </c>
      <c r="AB36" s="1">
        <v>4.666666666666667</v>
      </c>
      <c r="AC36" s="1">
        <v>21</v>
      </c>
      <c r="AD36" s="1">
        <v>3.4285714285714284</v>
      </c>
      <c r="AE36" s="1">
        <v>21</v>
      </c>
      <c r="AF36" s="1">
        <v>3.9523809523809526</v>
      </c>
      <c r="AG36" s="1">
        <v>21</v>
      </c>
      <c r="AH36" s="1">
        <v>2</v>
      </c>
      <c r="AI36" s="1">
        <v>21</v>
      </c>
      <c r="AJ36" s="1">
        <v>4.3809523809523814</v>
      </c>
      <c r="AK36" s="1">
        <v>21</v>
      </c>
      <c r="AL36" s="1">
        <v>3.5714285714285716</v>
      </c>
      <c r="AM36" s="1">
        <v>21</v>
      </c>
      <c r="AN36" s="1">
        <v>3.9523809523809526</v>
      </c>
      <c r="AO36" s="1">
        <v>21</v>
      </c>
      <c r="AP36" s="1">
        <v>3.4285714285714284</v>
      </c>
      <c r="AQ36" s="1">
        <v>21</v>
      </c>
      <c r="AR36" s="1">
        <v>4.25</v>
      </c>
      <c r="AS36" s="1">
        <v>20</v>
      </c>
      <c r="AT36" s="1">
        <v>3.1904761904761907</v>
      </c>
      <c r="AU36" s="1">
        <v>21</v>
      </c>
      <c r="AV36" s="1">
        <v>5.0952380952380949</v>
      </c>
      <c r="AW36" s="1">
        <v>21</v>
      </c>
    </row>
    <row r="37" spans="1:49" x14ac:dyDescent="0.25">
      <c r="A37" t="str">
        <f t="shared" si="1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39</v>
      </c>
      <c r="H37" s="1">
        <v>2.2413793103448274</v>
      </c>
      <c r="I37" s="1">
        <v>29</v>
      </c>
      <c r="J37" s="1">
        <v>3.2413793103448274</v>
      </c>
      <c r="K37" s="1">
        <v>29</v>
      </c>
      <c r="L37" s="1">
        <v>2.7241379310344827</v>
      </c>
      <c r="M37" s="1">
        <v>29</v>
      </c>
      <c r="N37" s="1">
        <v>2.6551724137931036</v>
      </c>
      <c r="O37" s="1">
        <v>29</v>
      </c>
      <c r="P37" s="1">
        <v>3.4482758620689653</v>
      </c>
      <c r="Q37" s="1">
        <v>29</v>
      </c>
      <c r="R37" s="1">
        <v>3.6551724137931036</v>
      </c>
      <c r="S37" s="1">
        <v>29</v>
      </c>
      <c r="T37" s="1">
        <v>2.8620689655172415</v>
      </c>
      <c r="U37" s="1">
        <v>29</v>
      </c>
      <c r="V37" s="1">
        <v>3.0714285714285716</v>
      </c>
      <c r="W37" s="1">
        <v>28</v>
      </c>
      <c r="X37" s="1">
        <v>3.3103448275862069</v>
      </c>
      <c r="Y37" s="1">
        <v>29</v>
      </c>
      <c r="Z37" s="1">
        <v>1.6551724137931034</v>
      </c>
      <c r="AA37" s="1">
        <v>29</v>
      </c>
      <c r="AB37" s="1">
        <v>3.7931034482758621</v>
      </c>
      <c r="AC37" s="1">
        <v>29</v>
      </c>
      <c r="AD37" s="1">
        <v>3.103448275862069</v>
      </c>
      <c r="AE37" s="1">
        <v>29</v>
      </c>
      <c r="AF37" s="1">
        <v>3.5517241379310347</v>
      </c>
      <c r="AG37" s="1">
        <v>29</v>
      </c>
      <c r="AH37" s="1">
        <v>2.2068965517241379</v>
      </c>
      <c r="AI37" s="1">
        <v>29</v>
      </c>
      <c r="AJ37" s="1">
        <v>4.4137931034482758</v>
      </c>
      <c r="AK37" s="1">
        <v>29</v>
      </c>
      <c r="AL37" s="1">
        <v>4.0344827586206895</v>
      </c>
      <c r="AM37" s="1">
        <v>29</v>
      </c>
      <c r="AN37" s="1">
        <v>3.7241379310344827</v>
      </c>
      <c r="AO37" s="1">
        <v>29</v>
      </c>
      <c r="AP37" s="1">
        <v>3.1724137931034484</v>
      </c>
      <c r="AQ37" s="1">
        <v>29</v>
      </c>
      <c r="AR37" s="1">
        <v>4.2413793103448274</v>
      </c>
      <c r="AS37" s="1">
        <v>29</v>
      </c>
      <c r="AT37" s="1">
        <v>2.5172413793103448</v>
      </c>
      <c r="AU37" s="1">
        <v>29</v>
      </c>
      <c r="AV37" s="1">
        <v>4.5172413793103452</v>
      </c>
      <c r="AW37" s="1">
        <v>29</v>
      </c>
    </row>
    <row r="38" spans="1:49" x14ac:dyDescent="0.25">
      <c r="A38" t="str">
        <f t="shared" si="1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11</v>
      </c>
      <c r="H38" s="1">
        <v>2</v>
      </c>
      <c r="I38" s="1">
        <v>10</v>
      </c>
      <c r="J38" s="1">
        <v>3.1</v>
      </c>
      <c r="K38" s="1">
        <v>10</v>
      </c>
      <c r="L38" s="1">
        <v>2.5</v>
      </c>
      <c r="M38" s="1">
        <v>10</v>
      </c>
      <c r="N38" s="1">
        <v>2</v>
      </c>
      <c r="O38" s="1">
        <v>10</v>
      </c>
      <c r="P38" s="1">
        <v>3.6</v>
      </c>
      <c r="Q38" s="1">
        <v>10</v>
      </c>
      <c r="R38" s="1">
        <v>3.3</v>
      </c>
      <c r="S38" s="1">
        <v>10</v>
      </c>
      <c r="T38" s="1">
        <v>3.2</v>
      </c>
      <c r="U38" s="1">
        <v>10</v>
      </c>
      <c r="V38" s="1">
        <v>3.2</v>
      </c>
      <c r="W38" s="1">
        <v>10</v>
      </c>
      <c r="X38" s="1">
        <v>3.3</v>
      </c>
      <c r="Y38" s="1">
        <v>10</v>
      </c>
      <c r="Z38" s="1">
        <v>2</v>
      </c>
      <c r="AA38" s="1">
        <v>10</v>
      </c>
      <c r="AB38" s="1">
        <v>4</v>
      </c>
      <c r="AC38" s="1">
        <v>10</v>
      </c>
      <c r="AD38" s="1">
        <v>3.4</v>
      </c>
      <c r="AE38" s="1">
        <v>10</v>
      </c>
      <c r="AF38" s="1">
        <v>3.6</v>
      </c>
      <c r="AG38" s="1">
        <v>10</v>
      </c>
      <c r="AH38" s="1">
        <v>1.6</v>
      </c>
      <c r="AI38" s="1">
        <v>10</v>
      </c>
      <c r="AJ38" s="1">
        <v>4</v>
      </c>
      <c r="AK38" s="1">
        <v>10</v>
      </c>
      <c r="AL38" s="1">
        <v>3.8</v>
      </c>
      <c r="AM38" s="1">
        <v>10</v>
      </c>
      <c r="AN38" s="1">
        <v>3.7</v>
      </c>
      <c r="AO38" s="1">
        <v>10</v>
      </c>
      <c r="AP38" s="1">
        <v>3.2</v>
      </c>
      <c r="AQ38" s="1">
        <v>10</v>
      </c>
      <c r="AR38" s="1">
        <v>3.6</v>
      </c>
      <c r="AS38" s="1">
        <v>10</v>
      </c>
      <c r="AT38" s="1">
        <v>2.9</v>
      </c>
      <c r="AU38" s="1">
        <v>10</v>
      </c>
      <c r="AV38" s="1">
        <v>4.9000000000000004</v>
      </c>
      <c r="AW38" s="1">
        <v>10</v>
      </c>
    </row>
    <row r="39" spans="1:49" x14ac:dyDescent="0.25">
      <c r="A39" t="str">
        <f t="shared" si="1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2</v>
      </c>
      <c r="I39" s="1">
        <v>2</v>
      </c>
      <c r="J39" s="1">
        <v>4</v>
      </c>
      <c r="K39" s="1">
        <v>2</v>
      </c>
      <c r="L39" s="1">
        <v>3</v>
      </c>
      <c r="M39" s="1">
        <v>2</v>
      </c>
      <c r="N39" s="1">
        <v>2</v>
      </c>
      <c r="O39" s="1">
        <v>2</v>
      </c>
      <c r="P39" s="1">
        <v>5</v>
      </c>
      <c r="Q39" s="1">
        <v>2</v>
      </c>
      <c r="R39" s="1">
        <v>4.5</v>
      </c>
      <c r="S39" s="1">
        <v>2</v>
      </c>
      <c r="T39" s="1">
        <v>3.5</v>
      </c>
      <c r="U39" s="1">
        <v>2</v>
      </c>
      <c r="V39" s="1">
        <v>4.5</v>
      </c>
      <c r="W39" s="1">
        <v>2</v>
      </c>
      <c r="X39" s="1">
        <v>4</v>
      </c>
      <c r="Y39" s="1">
        <v>2</v>
      </c>
      <c r="Z39" s="1">
        <v>3.5</v>
      </c>
      <c r="AA39" s="1">
        <v>2</v>
      </c>
      <c r="AB39" s="1">
        <v>6</v>
      </c>
      <c r="AC39" s="1">
        <v>2</v>
      </c>
      <c r="AD39" s="1">
        <v>5</v>
      </c>
      <c r="AE39" s="1">
        <v>2</v>
      </c>
      <c r="AF39" s="1">
        <v>4.5</v>
      </c>
      <c r="AG39" s="1">
        <v>2</v>
      </c>
      <c r="AH39" s="1">
        <v>2</v>
      </c>
      <c r="AI39" s="1">
        <v>2</v>
      </c>
      <c r="AJ39" s="1">
        <v>4</v>
      </c>
      <c r="AK39" s="1">
        <v>2</v>
      </c>
      <c r="AL39" s="1">
        <v>2</v>
      </c>
      <c r="AM39" s="1">
        <v>2</v>
      </c>
      <c r="AN39" s="1">
        <v>5</v>
      </c>
      <c r="AO39" s="1">
        <v>1</v>
      </c>
      <c r="AP39" s="1">
        <v>5</v>
      </c>
      <c r="AQ39" s="1">
        <v>2</v>
      </c>
      <c r="AR39" s="1">
        <v>5</v>
      </c>
      <c r="AS39" s="1">
        <v>2</v>
      </c>
      <c r="AT39" s="1">
        <v>2</v>
      </c>
      <c r="AU39" s="1">
        <v>2</v>
      </c>
      <c r="AV39" s="1">
        <v>6</v>
      </c>
      <c r="AW39" s="1">
        <v>2</v>
      </c>
    </row>
    <row r="40" spans="1:49" x14ac:dyDescent="0.25">
      <c r="A40" t="str">
        <f t="shared" si="1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84</v>
      </c>
      <c r="H40" s="1">
        <v>1.7424242424242424</v>
      </c>
      <c r="I40" s="1">
        <v>66</v>
      </c>
      <c r="J40" s="1">
        <v>3.2461538461538462</v>
      </c>
      <c r="K40" s="1">
        <v>65</v>
      </c>
      <c r="L40" s="1">
        <v>2.5606060606060606</v>
      </c>
      <c r="M40" s="1">
        <v>66</v>
      </c>
      <c r="N40" s="1">
        <v>2.5606060606060606</v>
      </c>
      <c r="O40" s="1">
        <v>66</v>
      </c>
      <c r="P40" s="1">
        <v>3.2615384615384615</v>
      </c>
      <c r="Q40" s="1">
        <v>65</v>
      </c>
      <c r="R40" s="1">
        <v>4.1212121212121211</v>
      </c>
      <c r="S40" s="1">
        <v>66</v>
      </c>
      <c r="T40" s="1">
        <v>3.2923076923076922</v>
      </c>
      <c r="U40" s="1">
        <v>65</v>
      </c>
      <c r="V40" s="1">
        <v>3.4461538461538463</v>
      </c>
      <c r="W40" s="1">
        <v>65</v>
      </c>
      <c r="X40" s="1">
        <v>3.6461538461538461</v>
      </c>
      <c r="Y40" s="1">
        <v>65</v>
      </c>
      <c r="Z40" s="1">
        <v>2</v>
      </c>
      <c r="AA40" s="1">
        <v>66</v>
      </c>
      <c r="AB40" s="1">
        <v>4.4029850746268657</v>
      </c>
      <c r="AC40" s="1">
        <v>67</v>
      </c>
      <c r="AD40" s="1">
        <v>3.3880597014925371</v>
      </c>
      <c r="AE40" s="1">
        <v>67</v>
      </c>
      <c r="AF40" s="1">
        <v>3.4029850746268657</v>
      </c>
      <c r="AG40" s="1">
        <v>67</v>
      </c>
      <c r="AH40" s="1">
        <v>1.9090909090909092</v>
      </c>
      <c r="AI40" s="1">
        <v>66</v>
      </c>
      <c r="AJ40" s="1">
        <v>3.8358208955223883</v>
      </c>
      <c r="AK40" s="1">
        <v>67</v>
      </c>
      <c r="AL40" s="1">
        <v>3.1343283582089554</v>
      </c>
      <c r="AM40" s="1">
        <v>67</v>
      </c>
      <c r="AN40" s="1">
        <v>3.5076923076923077</v>
      </c>
      <c r="AO40" s="1">
        <v>65</v>
      </c>
      <c r="AP40" s="1">
        <v>3.2537313432835822</v>
      </c>
      <c r="AQ40" s="1">
        <v>67</v>
      </c>
      <c r="AR40" s="1">
        <v>4.3283582089552235</v>
      </c>
      <c r="AS40" s="1">
        <v>67</v>
      </c>
      <c r="AT40" s="1">
        <v>2.7611940298507465</v>
      </c>
      <c r="AU40" s="1">
        <v>67</v>
      </c>
      <c r="AV40" s="1">
        <v>4.4000000000000004</v>
      </c>
      <c r="AW40" s="1">
        <v>65</v>
      </c>
    </row>
    <row r="41" spans="1:49" x14ac:dyDescent="0.25">
      <c r="A41" t="str">
        <f t="shared" si="1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1.4545454545454546</v>
      </c>
      <c r="I41" s="1">
        <v>11</v>
      </c>
      <c r="J41" s="1">
        <v>4.0909090909090908</v>
      </c>
      <c r="K41" s="1">
        <v>11</v>
      </c>
      <c r="L41" s="1">
        <v>2.6363636363636362</v>
      </c>
      <c r="M41" s="1">
        <v>11</v>
      </c>
      <c r="N41" s="1">
        <v>2.7272727272727271</v>
      </c>
      <c r="O41" s="1">
        <v>11</v>
      </c>
      <c r="P41" s="1">
        <v>4.2727272727272725</v>
      </c>
      <c r="Q41" s="1">
        <v>11</v>
      </c>
      <c r="R41" s="1">
        <v>4.2727272727272725</v>
      </c>
      <c r="S41" s="1">
        <v>11</v>
      </c>
      <c r="T41" s="1">
        <v>4.4545454545454541</v>
      </c>
      <c r="U41" s="1">
        <v>11</v>
      </c>
      <c r="V41" s="1">
        <v>3.3636363636363638</v>
      </c>
      <c r="W41" s="1">
        <v>11</v>
      </c>
      <c r="X41" s="1">
        <v>3.2727272727272729</v>
      </c>
      <c r="Y41" s="1">
        <v>11</v>
      </c>
      <c r="Z41" s="1">
        <v>2.4545454545454546</v>
      </c>
      <c r="AA41" s="1">
        <v>11</v>
      </c>
      <c r="AB41" s="1">
        <v>5.1818181818181817</v>
      </c>
      <c r="AC41" s="1">
        <v>11</v>
      </c>
      <c r="AD41" s="1">
        <v>4</v>
      </c>
      <c r="AE41" s="1">
        <v>11</v>
      </c>
      <c r="AF41" s="1">
        <v>4.3636363636363633</v>
      </c>
      <c r="AG41" s="1">
        <v>11</v>
      </c>
      <c r="AH41" s="1">
        <v>3.3636363636363638</v>
      </c>
      <c r="AI41" s="1">
        <v>11</v>
      </c>
      <c r="AJ41" s="1">
        <v>3.8181818181818183</v>
      </c>
      <c r="AK41" s="1">
        <v>11</v>
      </c>
      <c r="AL41" s="1">
        <v>2.6363636363636362</v>
      </c>
      <c r="AM41" s="1">
        <v>11</v>
      </c>
      <c r="AN41" s="1">
        <v>2.8181818181818183</v>
      </c>
      <c r="AO41" s="1">
        <v>11</v>
      </c>
      <c r="AP41" s="1">
        <v>3.0909090909090908</v>
      </c>
      <c r="AQ41" s="1">
        <v>11</v>
      </c>
      <c r="AR41" s="1">
        <v>4</v>
      </c>
      <c r="AS41" s="1">
        <v>11</v>
      </c>
      <c r="AT41" s="1">
        <v>2.6363636363636362</v>
      </c>
      <c r="AU41" s="1">
        <v>11</v>
      </c>
      <c r="AV41" s="1">
        <v>5.1818181818181817</v>
      </c>
      <c r="AW41" s="1">
        <v>11</v>
      </c>
    </row>
    <row r="42" spans="1:49" x14ac:dyDescent="0.25">
      <c r="A42" t="str">
        <f t="shared" si="1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37</v>
      </c>
      <c r="H42" s="1">
        <v>1.8571428571428572</v>
      </c>
      <c r="I42" s="1">
        <v>28</v>
      </c>
      <c r="J42" s="1">
        <v>3.4285714285714284</v>
      </c>
      <c r="K42" s="1">
        <v>28</v>
      </c>
      <c r="L42" s="1">
        <v>2.6785714285714284</v>
      </c>
      <c r="M42" s="1">
        <v>28</v>
      </c>
      <c r="N42" s="1">
        <v>2.3571428571428572</v>
      </c>
      <c r="O42" s="1">
        <v>28</v>
      </c>
      <c r="P42" s="1">
        <v>3.2142857142857144</v>
      </c>
      <c r="Q42" s="1">
        <v>28</v>
      </c>
      <c r="R42" s="1">
        <v>3.3703703703703702</v>
      </c>
      <c r="S42" s="1">
        <v>27</v>
      </c>
      <c r="T42" s="1">
        <v>3.8888888888888888</v>
      </c>
      <c r="U42" s="1">
        <v>27</v>
      </c>
      <c r="V42" s="1">
        <v>3.6428571428571428</v>
      </c>
      <c r="W42" s="1">
        <v>28</v>
      </c>
      <c r="X42" s="1">
        <v>3.6428571428571428</v>
      </c>
      <c r="Y42" s="1">
        <v>28</v>
      </c>
      <c r="Z42" s="1">
        <v>1.7931034482758621</v>
      </c>
      <c r="AA42" s="1">
        <v>29</v>
      </c>
      <c r="AB42" s="1">
        <v>4.1724137931034484</v>
      </c>
      <c r="AC42" s="1">
        <v>29</v>
      </c>
      <c r="AD42" s="1">
        <v>3.1724137931034484</v>
      </c>
      <c r="AE42" s="1">
        <v>29</v>
      </c>
      <c r="AF42" s="1">
        <v>3.5172413793103448</v>
      </c>
      <c r="AG42" s="1">
        <v>29</v>
      </c>
      <c r="AH42" s="1">
        <v>2.1724137931034484</v>
      </c>
      <c r="AI42" s="1">
        <v>29</v>
      </c>
      <c r="AJ42" s="1">
        <v>3.7586206896551726</v>
      </c>
      <c r="AK42" s="1">
        <v>29</v>
      </c>
      <c r="AL42" s="1">
        <v>3.0689655172413794</v>
      </c>
      <c r="AM42" s="1">
        <v>29</v>
      </c>
      <c r="AN42" s="1">
        <v>3.1379310344827585</v>
      </c>
      <c r="AO42" s="1">
        <v>29</v>
      </c>
      <c r="AP42" s="1">
        <v>3.1724137931034484</v>
      </c>
      <c r="AQ42" s="1">
        <v>29</v>
      </c>
      <c r="AR42" s="1">
        <v>4.2413793103448274</v>
      </c>
      <c r="AS42" s="1">
        <v>29</v>
      </c>
      <c r="AT42" s="1">
        <v>2.2413793103448274</v>
      </c>
      <c r="AU42" s="1">
        <v>29</v>
      </c>
      <c r="AV42" s="1">
        <v>4.5517241379310347</v>
      </c>
      <c r="AW42" s="1">
        <v>29</v>
      </c>
    </row>
    <row r="43" spans="1:49" x14ac:dyDescent="0.25">
      <c r="A43" t="str">
        <f t="shared" si="1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337</v>
      </c>
      <c r="H43" s="1">
        <v>1.7890909090909091</v>
      </c>
      <c r="I43" s="1">
        <v>275</v>
      </c>
      <c r="J43" s="1">
        <v>3.5672727272727274</v>
      </c>
      <c r="K43" s="1">
        <v>275</v>
      </c>
      <c r="L43" s="1">
        <v>2.73992673992674</v>
      </c>
      <c r="M43" s="1">
        <v>273</v>
      </c>
      <c r="N43" s="1">
        <v>2.5054945054945055</v>
      </c>
      <c r="O43" s="1">
        <v>273</v>
      </c>
      <c r="P43" s="1">
        <v>3.330909090909091</v>
      </c>
      <c r="Q43" s="1">
        <v>275</v>
      </c>
      <c r="R43" s="1">
        <v>3.8211678832116789</v>
      </c>
      <c r="S43" s="1">
        <v>274</v>
      </c>
      <c r="T43" s="1">
        <v>3.1501831501831501</v>
      </c>
      <c r="U43" s="1">
        <v>273</v>
      </c>
      <c r="V43" s="1">
        <v>3.448905109489051</v>
      </c>
      <c r="W43" s="1">
        <v>274</v>
      </c>
      <c r="X43" s="1">
        <v>3.5127272727272727</v>
      </c>
      <c r="Y43" s="1">
        <v>275</v>
      </c>
      <c r="Z43" s="1">
        <v>1.52</v>
      </c>
      <c r="AA43" s="1">
        <v>275</v>
      </c>
      <c r="AB43" s="1">
        <v>4.0109090909090908</v>
      </c>
      <c r="AC43" s="1">
        <v>275</v>
      </c>
      <c r="AD43" s="1">
        <v>3.0839416058394162</v>
      </c>
      <c r="AE43" s="1">
        <v>274</v>
      </c>
      <c r="AF43" s="1">
        <v>3.3003663003663002</v>
      </c>
      <c r="AG43" s="1">
        <v>273</v>
      </c>
      <c r="AH43" s="1">
        <v>1.68</v>
      </c>
      <c r="AI43" s="1">
        <v>275</v>
      </c>
      <c r="AJ43" s="1">
        <v>3.7904411764705883</v>
      </c>
      <c r="AK43" s="1">
        <v>272</v>
      </c>
      <c r="AL43" s="1">
        <v>3.2555555555555555</v>
      </c>
      <c r="AM43" s="1">
        <v>270</v>
      </c>
      <c r="AN43" s="1">
        <v>3.1734317343173433</v>
      </c>
      <c r="AO43" s="1">
        <v>271</v>
      </c>
      <c r="AP43" s="1">
        <v>2.9154411764705883</v>
      </c>
      <c r="AQ43" s="1">
        <v>272</v>
      </c>
      <c r="AR43" s="1">
        <v>3.4760147601476015</v>
      </c>
      <c r="AS43" s="1">
        <v>271</v>
      </c>
      <c r="AT43" s="1">
        <v>2.944649446494465</v>
      </c>
      <c r="AU43" s="1">
        <v>271</v>
      </c>
      <c r="AV43" s="1">
        <v>4.0808823529411766</v>
      </c>
      <c r="AW43" s="1">
        <v>272</v>
      </c>
    </row>
    <row r="44" spans="1:49" x14ac:dyDescent="0.25">
      <c r="A44" t="str">
        <f t="shared" si="1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73</v>
      </c>
      <c r="H44" s="1">
        <v>1.7647058823529411</v>
      </c>
      <c r="I44" s="1">
        <v>68</v>
      </c>
      <c r="J44" s="1">
        <v>3.6176470588235294</v>
      </c>
      <c r="K44" s="1">
        <v>68</v>
      </c>
      <c r="L44" s="1">
        <v>2.955223880597015</v>
      </c>
      <c r="M44" s="1">
        <v>67</v>
      </c>
      <c r="N44" s="1">
        <v>2.2238805970149254</v>
      </c>
      <c r="O44" s="1">
        <v>67</v>
      </c>
      <c r="P44" s="1">
        <v>3.9117647058823528</v>
      </c>
      <c r="Q44" s="1">
        <v>68</v>
      </c>
      <c r="R44" s="1">
        <v>4.1764705882352944</v>
      </c>
      <c r="S44" s="1">
        <v>68</v>
      </c>
      <c r="T44" s="1">
        <v>3.1818181818181817</v>
      </c>
      <c r="U44" s="1">
        <v>66</v>
      </c>
      <c r="V44" s="1">
        <v>3.9701492537313432</v>
      </c>
      <c r="W44" s="1">
        <v>67</v>
      </c>
      <c r="X44" s="1">
        <v>3.8656716417910446</v>
      </c>
      <c r="Y44" s="1">
        <v>67</v>
      </c>
      <c r="Z44" s="1">
        <v>1.7205882352941178</v>
      </c>
      <c r="AA44" s="1">
        <v>68</v>
      </c>
      <c r="AB44" s="1">
        <v>4.4411764705882355</v>
      </c>
      <c r="AC44" s="1">
        <v>68</v>
      </c>
      <c r="AD44" s="1">
        <v>3.0735294117647061</v>
      </c>
      <c r="AE44" s="1">
        <v>68</v>
      </c>
      <c r="AF44" s="1">
        <v>3.5373134328358211</v>
      </c>
      <c r="AG44" s="1">
        <v>67</v>
      </c>
      <c r="AH44" s="1">
        <v>1.9701492537313432</v>
      </c>
      <c r="AI44" s="1">
        <v>67</v>
      </c>
      <c r="AJ44" s="1">
        <v>4.132352941176471</v>
      </c>
      <c r="AK44" s="1">
        <v>68</v>
      </c>
      <c r="AL44" s="1">
        <v>3.8208955223880596</v>
      </c>
      <c r="AM44" s="1">
        <v>67</v>
      </c>
      <c r="AN44" s="1">
        <v>3.6764705882352939</v>
      </c>
      <c r="AO44" s="1">
        <v>68</v>
      </c>
      <c r="AP44" s="1">
        <v>3.2941176470588234</v>
      </c>
      <c r="AQ44" s="1">
        <v>68</v>
      </c>
      <c r="AR44" s="1">
        <v>3.4411764705882355</v>
      </c>
      <c r="AS44" s="1">
        <v>68</v>
      </c>
      <c r="AT44" s="1">
        <v>3.2089552238805972</v>
      </c>
      <c r="AU44" s="1">
        <v>67</v>
      </c>
      <c r="AV44" s="1">
        <v>4.7014925373134329</v>
      </c>
      <c r="AW44" s="1">
        <v>67</v>
      </c>
    </row>
    <row r="45" spans="1:49" x14ac:dyDescent="0.25">
      <c r="A45" t="str">
        <f t="shared" si="1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28</v>
      </c>
      <c r="H45" s="1">
        <v>1.7407407407407407</v>
      </c>
      <c r="I45" s="1">
        <v>27</v>
      </c>
      <c r="J45" s="1">
        <v>3.4444444444444446</v>
      </c>
      <c r="K45" s="1">
        <v>27</v>
      </c>
      <c r="L45" s="1">
        <v>2.6296296296296298</v>
      </c>
      <c r="M45" s="1">
        <v>27</v>
      </c>
      <c r="N45" s="1">
        <v>2.8148148148148149</v>
      </c>
      <c r="O45" s="1">
        <v>27</v>
      </c>
      <c r="P45" s="1">
        <v>3.3333333333333335</v>
      </c>
      <c r="Q45" s="1">
        <v>27</v>
      </c>
      <c r="R45" s="1">
        <v>3.5925925925925926</v>
      </c>
      <c r="S45" s="1">
        <v>27</v>
      </c>
      <c r="T45" s="1">
        <v>3.074074074074074</v>
      </c>
      <c r="U45" s="1">
        <v>27</v>
      </c>
      <c r="V45" s="1">
        <v>3.7777777777777777</v>
      </c>
      <c r="W45" s="1">
        <v>27</v>
      </c>
      <c r="X45" s="1">
        <v>3.7407407407407409</v>
      </c>
      <c r="Y45" s="1">
        <v>27</v>
      </c>
      <c r="Z45" s="1">
        <v>1.7307692307692308</v>
      </c>
      <c r="AA45" s="1">
        <v>26</v>
      </c>
      <c r="AB45" s="1">
        <v>4.0370370370370372</v>
      </c>
      <c r="AC45" s="1">
        <v>27</v>
      </c>
      <c r="AD45" s="1">
        <v>2.6666666666666665</v>
      </c>
      <c r="AE45" s="1">
        <v>27</v>
      </c>
      <c r="AF45" s="1">
        <v>3.2592592592592591</v>
      </c>
      <c r="AG45" s="1">
        <v>27</v>
      </c>
      <c r="AH45" s="1">
        <v>1.8888888888888888</v>
      </c>
      <c r="AI45" s="1">
        <v>27</v>
      </c>
      <c r="AJ45" s="1">
        <v>4.0384615384615383</v>
      </c>
      <c r="AK45" s="1">
        <v>26</v>
      </c>
      <c r="AL45" s="1">
        <v>3.5384615384615383</v>
      </c>
      <c r="AM45" s="1">
        <v>26</v>
      </c>
      <c r="AN45" s="1">
        <v>3.3076923076923075</v>
      </c>
      <c r="AO45" s="1">
        <v>26</v>
      </c>
      <c r="AP45" s="1">
        <v>3</v>
      </c>
      <c r="AQ45" s="1">
        <v>26</v>
      </c>
      <c r="AR45" s="1">
        <v>3.5384615384615383</v>
      </c>
      <c r="AS45" s="1">
        <v>26</v>
      </c>
      <c r="AT45" s="1">
        <v>3.3461538461538463</v>
      </c>
      <c r="AU45" s="1">
        <v>26</v>
      </c>
      <c r="AV45" s="1">
        <v>4.2692307692307692</v>
      </c>
      <c r="AW45" s="1">
        <v>26</v>
      </c>
    </row>
    <row r="46" spans="1:49" x14ac:dyDescent="0.25">
      <c r="A46" t="str">
        <f t="shared" si="1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1.3703703703703705</v>
      </c>
      <c r="I46" s="1">
        <v>27</v>
      </c>
      <c r="J46" s="1">
        <v>3.2592592592592591</v>
      </c>
      <c r="K46" s="1">
        <v>27</v>
      </c>
      <c r="L46" s="1">
        <v>2.6666666666666665</v>
      </c>
      <c r="M46" s="1">
        <v>27</v>
      </c>
      <c r="N46" s="1">
        <v>1.7407407407407407</v>
      </c>
      <c r="O46" s="1">
        <v>27</v>
      </c>
      <c r="P46" s="1">
        <v>3.7777777777777777</v>
      </c>
      <c r="Q46" s="1">
        <v>27</v>
      </c>
      <c r="R46" s="1">
        <v>3.925925925925926</v>
      </c>
      <c r="S46" s="1">
        <v>27</v>
      </c>
      <c r="T46" s="1">
        <v>2.6153846153846154</v>
      </c>
      <c r="U46" s="1">
        <v>26</v>
      </c>
      <c r="V46" s="1">
        <v>2.8888888888888888</v>
      </c>
      <c r="W46" s="1">
        <v>27</v>
      </c>
      <c r="X46" s="1">
        <v>2.8518518518518516</v>
      </c>
      <c r="Y46" s="1">
        <v>27</v>
      </c>
      <c r="Z46" s="1">
        <v>1.3846153846153846</v>
      </c>
      <c r="AA46" s="1">
        <v>26</v>
      </c>
      <c r="AB46" s="1">
        <v>3.7307692307692308</v>
      </c>
      <c r="AC46" s="1">
        <v>26</v>
      </c>
      <c r="AD46" s="1">
        <v>2.9615384615384617</v>
      </c>
      <c r="AE46" s="1">
        <v>26</v>
      </c>
      <c r="AF46" s="1">
        <v>3.7692307692307692</v>
      </c>
      <c r="AG46" s="1">
        <v>26</v>
      </c>
      <c r="AH46" s="1">
        <v>1.6153846153846154</v>
      </c>
      <c r="AI46" s="1">
        <v>26</v>
      </c>
      <c r="AJ46" s="1">
        <v>4.1923076923076925</v>
      </c>
      <c r="AK46" s="1">
        <v>26</v>
      </c>
      <c r="AL46" s="1">
        <v>3.3846153846153846</v>
      </c>
      <c r="AM46" s="1">
        <v>26</v>
      </c>
      <c r="AN46" s="1">
        <v>3.3846153846153846</v>
      </c>
      <c r="AO46" s="1">
        <v>26</v>
      </c>
      <c r="AP46" s="1">
        <v>3.1153846153846154</v>
      </c>
      <c r="AQ46" s="1">
        <v>26</v>
      </c>
      <c r="AR46" s="1">
        <v>3.3076923076923075</v>
      </c>
      <c r="AS46" s="1">
        <v>26</v>
      </c>
      <c r="AT46" s="1">
        <v>3.1153846153846154</v>
      </c>
      <c r="AU46" s="1">
        <v>26</v>
      </c>
      <c r="AV46" s="1">
        <v>4.9615384615384617</v>
      </c>
      <c r="AW46" s="1">
        <v>26</v>
      </c>
    </row>
    <row r="47" spans="1:49" x14ac:dyDescent="0.25">
      <c r="A47" t="str">
        <f t="shared" si="1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48</v>
      </c>
      <c r="H47" s="1">
        <v>1.6976744186046511</v>
      </c>
      <c r="I47" s="1">
        <v>43</v>
      </c>
      <c r="J47" s="1">
        <v>3.4285714285714284</v>
      </c>
      <c r="K47" s="1">
        <v>42</v>
      </c>
      <c r="L47" s="1">
        <v>2.6511627906976742</v>
      </c>
      <c r="M47" s="1">
        <v>43</v>
      </c>
      <c r="N47" s="1">
        <v>2.2790697674418605</v>
      </c>
      <c r="O47" s="1">
        <v>43</v>
      </c>
      <c r="P47" s="1">
        <v>3.13953488372093</v>
      </c>
      <c r="Q47" s="1">
        <v>43</v>
      </c>
      <c r="R47" s="1">
        <v>3.6511627906976742</v>
      </c>
      <c r="S47" s="1">
        <v>43</v>
      </c>
      <c r="T47" s="1">
        <v>2.5476190476190474</v>
      </c>
      <c r="U47" s="1">
        <v>42</v>
      </c>
      <c r="V47" s="1">
        <v>3.0697674418604652</v>
      </c>
      <c r="W47" s="1">
        <v>43</v>
      </c>
      <c r="X47" s="1">
        <v>3.2325581395348837</v>
      </c>
      <c r="Y47" s="1">
        <v>43</v>
      </c>
      <c r="Z47" s="1">
        <v>1.6744186046511629</v>
      </c>
      <c r="AA47" s="1">
        <v>43</v>
      </c>
      <c r="AB47" s="1">
        <v>4.0930232558139537</v>
      </c>
      <c r="AC47" s="1">
        <v>43</v>
      </c>
      <c r="AD47" s="1">
        <v>3.0697674418604652</v>
      </c>
      <c r="AE47" s="1">
        <v>43</v>
      </c>
      <c r="AF47" s="1">
        <v>3.7674418604651163</v>
      </c>
      <c r="AG47" s="1">
        <v>43</v>
      </c>
      <c r="AH47" s="1">
        <v>2.3023255813953489</v>
      </c>
      <c r="AI47" s="1">
        <v>43</v>
      </c>
      <c r="AJ47" s="1">
        <v>4.3953488372093021</v>
      </c>
      <c r="AK47" s="1">
        <v>43</v>
      </c>
      <c r="AL47" s="1">
        <v>3.8571428571428572</v>
      </c>
      <c r="AM47" s="1">
        <v>42</v>
      </c>
      <c r="AN47" s="1">
        <v>3.7441860465116279</v>
      </c>
      <c r="AO47" s="1">
        <v>43</v>
      </c>
      <c r="AP47" s="1">
        <v>3.558139534883721</v>
      </c>
      <c r="AQ47" s="1">
        <v>43</v>
      </c>
      <c r="AR47" s="1">
        <v>3.9534883720930232</v>
      </c>
      <c r="AS47" s="1">
        <v>43</v>
      </c>
      <c r="AT47" s="1">
        <v>3.5348837209302326</v>
      </c>
      <c r="AU47" s="1">
        <v>43</v>
      </c>
      <c r="AV47" s="1">
        <v>4.4883720930232558</v>
      </c>
      <c r="AW47" s="1">
        <v>43</v>
      </c>
    </row>
    <row r="48" spans="1:49" x14ac:dyDescent="0.25">
      <c r="A48" t="str">
        <f t="shared" si="1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113</v>
      </c>
      <c r="H48" s="1">
        <v>1.9</v>
      </c>
      <c r="I48" s="1">
        <v>90</v>
      </c>
      <c r="J48" s="1">
        <v>3.4222222222222221</v>
      </c>
      <c r="K48" s="1">
        <v>90</v>
      </c>
      <c r="L48" s="1">
        <v>2.911111111111111</v>
      </c>
      <c r="M48" s="1">
        <v>90</v>
      </c>
      <c r="N48" s="1">
        <v>2.6666666666666665</v>
      </c>
      <c r="O48" s="1">
        <v>90</v>
      </c>
      <c r="P48" s="1">
        <v>3.4888888888888889</v>
      </c>
      <c r="Q48" s="1">
        <v>90</v>
      </c>
      <c r="R48" s="1">
        <v>3.6853932584269664</v>
      </c>
      <c r="S48" s="1">
        <v>89</v>
      </c>
      <c r="T48" s="1">
        <v>3.5333333333333332</v>
      </c>
      <c r="U48" s="1">
        <v>90</v>
      </c>
      <c r="V48" s="1">
        <v>3.7444444444444445</v>
      </c>
      <c r="W48" s="1">
        <v>90</v>
      </c>
      <c r="X48" s="1">
        <v>3.7191011235955056</v>
      </c>
      <c r="Y48" s="1">
        <v>89</v>
      </c>
      <c r="Z48" s="1">
        <v>1.6179775280898876</v>
      </c>
      <c r="AA48" s="1">
        <v>89</v>
      </c>
      <c r="AB48" s="1">
        <v>4.0224719101123592</v>
      </c>
      <c r="AC48" s="1">
        <v>89</v>
      </c>
      <c r="AD48" s="1">
        <v>3.292134831460674</v>
      </c>
      <c r="AE48" s="1">
        <v>89</v>
      </c>
      <c r="AF48" s="1">
        <v>3.5113636363636362</v>
      </c>
      <c r="AG48" s="1">
        <v>88</v>
      </c>
      <c r="AH48" s="1">
        <v>2.0561797752808988</v>
      </c>
      <c r="AI48" s="1">
        <v>89</v>
      </c>
      <c r="AJ48" s="1">
        <v>3.7555555555555555</v>
      </c>
      <c r="AK48" s="1">
        <v>90</v>
      </c>
      <c r="AL48" s="1">
        <v>3.4333333333333331</v>
      </c>
      <c r="AM48" s="1">
        <v>90</v>
      </c>
      <c r="AN48" s="1">
        <v>3.2247191011235956</v>
      </c>
      <c r="AO48" s="1">
        <v>89</v>
      </c>
      <c r="AP48" s="1">
        <v>2.9438202247191012</v>
      </c>
      <c r="AQ48" s="1">
        <v>89</v>
      </c>
      <c r="AR48" s="1">
        <v>4.0222222222222221</v>
      </c>
      <c r="AS48" s="1">
        <v>90</v>
      </c>
      <c r="AT48" s="1">
        <v>2.9888888888888889</v>
      </c>
      <c r="AU48" s="1">
        <v>90</v>
      </c>
      <c r="AV48" s="1">
        <v>4.177777777777778</v>
      </c>
      <c r="AW48" s="1">
        <v>90</v>
      </c>
    </row>
    <row r="49" spans="1:49" x14ac:dyDescent="0.25">
      <c r="A49" t="str">
        <f t="shared" si="1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37</v>
      </c>
      <c r="H49" s="1">
        <v>1.8484848484848484</v>
      </c>
      <c r="I49" s="1">
        <v>33</v>
      </c>
      <c r="J49" s="1">
        <v>3.8484848484848486</v>
      </c>
      <c r="K49" s="1">
        <v>33</v>
      </c>
      <c r="L49" s="1">
        <v>3.0303030303030303</v>
      </c>
      <c r="M49" s="1">
        <v>33</v>
      </c>
      <c r="N49" s="1">
        <v>2.5454545454545454</v>
      </c>
      <c r="O49" s="1">
        <v>33</v>
      </c>
      <c r="P49" s="1">
        <v>3.6363636363636362</v>
      </c>
      <c r="Q49" s="1">
        <v>33</v>
      </c>
      <c r="R49" s="1">
        <v>3.7272727272727271</v>
      </c>
      <c r="S49" s="1">
        <v>33</v>
      </c>
      <c r="T49" s="1">
        <v>2.806451612903226</v>
      </c>
      <c r="U49" s="1">
        <v>31</v>
      </c>
      <c r="V49" s="1">
        <v>3.393939393939394</v>
      </c>
      <c r="W49" s="1">
        <v>33</v>
      </c>
      <c r="X49" s="1">
        <v>3.5454545454545454</v>
      </c>
      <c r="Y49" s="1">
        <v>33</v>
      </c>
      <c r="Z49" s="1">
        <v>1.4193548387096775</v>
      </c>
      <c r="AA49" s="1">
        <v>31</v>
      </c>
      <c r="AB49" s="1">
        <v>4</v>
      </c>
      <c r="AC49" s="1">
        <v>31</v>
      </c>
      <c r="AD49" s="1">
        <v>3.129032258064516</v>
      </c>
      <c r="AE49" s="1">
        <v>31</v>
      </c>
      <c r="AF49" s="1">
        <v>3</v>
      </c>
      <c r="AG49" s="1">
        <v>31</v>
      </c>
      <c r="AH49" s="1">
        <v>1.3548387096774193</v>
      </c>
      <c r="AI49" s="1">
        <v>31</v>
      </c>
      <c r="AJ49" s="1">
        <v>3.6363636363636362</v>
      </c>
      <c r="AK49" s="1">
        <v>33</v>
      </c>
      <c r="AL49" s="1">
        <v>3.2121212121212119</v>
      </c>
      <c r="AM49" s="1">
        <v>33</v>
      </c>
      <c r="AN49" s="1">
        <v>3.1212121212121211</v>
      </c>
      <c r="AO49" s="1">
        <v>33</v>
      </c>
      <c r="AP49" s="1">
        <v>3</v>
      </c>
      <c r="AQ49" s="1">
        <v>33</v>
      </c>
      <c r="AR49" s="1">
        <v>3.2903225806451615</v>
      </c>
      <c r="AS49" s="1">
        <v>31</v>
      </c>
      <c r="AT49" s="1">
        <v>3.1818181818181817</v>
      </c>
      <c r="AU49" s="1">
        <v>33</v>
      </c>
      <c r="AV49" s="1">
        <v>4.4242424242424239</v>
      </c>
      <c r="AW49" s="1">
        <v>33</v>
      </c>
    </row>
    <row r="50" spans="1:49" x14ac:dyDescent="0.25">
      <c r="A50" t="str">
        <f t="shared" si="1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201</v>
      </c>
      <c r="H50" s="1">
        <v>1.7696969696969698</v>
      </c>
      <c r="I50" s="1">
        <v>165</v>
      </c>
      <c r="J50" s="1">
        <v>3.6484848484848484</v>
      </c>
      <c r="K50" s="1">
        <v>165</v>
      </c>
      <c r="L50" s="1">
        <v>3.0121951219512195</v>
      </c>
      <c r="M50" s="1">
        <v>164</v>
      </c>
      <c r="N50" s="1">
        <v>2.5914634146341462</v>
      </c>
      <c r="O50" s="1">
        <v>164</v>
      </c>
      <c r="P50" s="1">
        <v>3.4606060606060605</v>
      </c>
      <c r="Q50" s="1">
        <v>165</v>
      </c>
      <c r="R50" s="1">
        <v>3.8536585365853657</v>
      </c>
      <c r="S50" s="1">
        <v>164</v>
      </c>
      <c r="T50" s="1">
        <v>3.0969696969696972</v>
      </c>
      <c r="U50" s="1">
        <v>165</v>
      </c>
      <c r="V50" s="1">
        <v>3.1829268292682928</v>
      </c>
      <c r="W50" s="1">
        <v>164</v>
      </c>
      <c r="X50" s="1">
        <v>3.3902439024390243</v>
      </c>
      <c r="Y50" s="1">
        <v>164</v>
      </c>
      <c r="Z50" s="1">
        <v>1.6341463414634145</v>
      </c>
      <c r="AA50" s="1">
        <v>164</v>
      </c>
      <c r="AB50" s="1">
        <v>4.1575757575757573</v>
      </c>
      <c r="AC50" s="1">
        <v>165</v>
      </c>
      <c r="AD50" s="1">
        <v>3.1818181818181817</v>
      </c>
      <c r="AE50" s="1">
        <v>165</v>
      </c>
      <c r="AF50" s="1">
        <v>3.4909090909090907</v>
      </c>
      <c r="AG50" s="1">
        <v>165</v>
      </c>
      <c r="AH50" s="1">
        <v>1.9878787878787878</v>
      </c>
      <c r="AI50" s="1">
        <v>165</v>
      </c>
      <c r="AJ50" s="1">
        <v>4.0426829268292686</v>
      </c>
      <c r="AK50" s="1">
        <v>164</v>
      </c>
      <c r="AL50" s="1">
        <v>3.5515151515151517</v>
      </c>
      <c r="AM50" s="1">
        <v>165</v>
      </c>
      <c r="AN50" s="1">
        <v>3.5333333333333332</v>
      </c>
      <c r="AO50" s="1">
        <v>165</v>
      </c>
      <c r="AP50" s="1">
        <v>3.1779141104294477</v>
      </c>
      <c r="AQ50" s="1">
        <v>163</v>
      </c>
      <c r="AR50" s="1">
        <v>3.9333333333333331</v>
      </c>
      <c r="AS50" s="1">
        <v>165</v>
      </c>
      <c r="AT50" s="1">
        <v>2.9878048780487805</v>
      </c>
      <c r="AU50" s="1">
        <v>164</v>
      </c>
      <c r="AV50" s="1">
        <v>4.0914634146341466</v>
      </c>
      <c r="AW50" s="1">
        <v>164</v>
      </c>
    </row>
    <row r="51" spans="1:49" x14ac:dyDescent="0.25">
      <c r="A51" t="str">
        <f t="shared" si="1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123</v>
      </c>
      <c r="H51" s="1">
        <v>1.6504854368932038</v>
      </c>
      <c r="I51" s="1">
        <v>103</v>
      </c>
      <c r="J51" s="1">
        <v>3.5242718446601944</v>
      </c>
      <c r="K51" s="1">
        <v>103</v>
      </c>
      <c r="L51" s="1">
        <v>2.7572815533980584</v>
      </c>
      <c r="M51" s="1">
        <v>103</v>
      </c>
      <c r="N51" s="1">
        <v>2.3398058252427183</v>
      </c>
      <c r="O51" s="1">
        <v>103</v>
      </c>
      <c r="P51" s="1">
        <v>3.5048543689320391</v>
      </c>
      <c r="Q51" s="1">
        <v>103</v>
      </c>
      <c r="R51" s="1">
        <v>3.7475728155339807</v>
      </c>
      <c r="S51" s="1">
        <v>103</v>
      </c>
      <c r="T51" s="1">
        <v>3.2254901960784315</v>
      </c>
      <c r="U51" s="1">
        <v>102</v>
      </c>
      <c r="V51" s="1">
        <v>3.5242718446601944</v>
      </c>
      <c r="W51" s="1">
        <v>103</v>
      </c>
      <c r="X51" s="1">
        <v>3.1844660194174756</v>
      </c>
      <c r="Y51" s="1">
        <v>103</v>
      </c>
      <c r="Z51" s="1">
        <v>1.44</v>
      </c>
      <c r="AA51" s="1">
        <v>100</v>
      </c>
      <c r="AB51" s="1">
        <v>4</v>
      </c>
      <c r="AC51" s="1">
        <v>101</v>
      </c>
      <c r="AD51" s="1">
        <v>2.6732673267326734</v>
      </c>
      <c r="AE51" s="1">
        <v>101</v>
      </c>
      <c r="AF51" s="1">
        <v>3.0594059405940595</v>
      </c>
      <c r="AG51" s="1">
        <v>101</v>
      </c>
      <c r="AH51" s="1">
        <v>1.6831683168316831</v>
      </c>
      <c r="AI51" s="1">
        <v>101</v>
      </c>
      <c r="AJ51" s="1">
        <v>3.5145631067961167</v>
      </c>
      <c r="AK51" s="1">
        <v>103</v>
      </c>
      <c r="AL51" s="1">
        <v>3.262135922330097</v>
      </c>
      <c r="AM51" s="1">
        <v>103</v>
      </c>
      <c r="AN51" s="1">
        <v>3.0891089108910892</v>
      </c>
      <c r="AO51" s="1">
        <v>101</v>
      </c>
      <c r="AP51" s="1">
        <v>3.0485436893203883</v>
      </c>
      <c r="AQ51" s="1">
        <v>103</v>
      </c>
      <c r="AR51" s="1">
        <v>3.1262135922330097</v>
      </c>
      <c r="AS51" s="1">
        <v>103</v>
      </c>
      <c r="AT51" s="1">
        <v>3.1941747572815533</v>
      </c>
      <c r="AU51" s="1">
        <v>103</v>
      </c>
      <c r="AV51" s="1">
        <v>4.1262135922330101</v>
      </c>
      <c r="AW51" s="1">
        <v>103</v>
      </c>
    </row>
    <row r="52" spans="1:49" x14ac:dyDescent="0.25">
      <c r="A52" t="str">
        <f t="shared" si="1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16</v>
      </c>
      <c r="H52" s="1">
        <v>2.0769230769230771</v>
      </c>
      <c r="I52" s="1">
        <v>13</v>
      </c>
      <c r="J52" s="1">
        <v>3.2307692307692308</v>
      </c>
      <c r="K52" s="1">
        <v>13</v>
      </c>
      <c r="L52" s="1">
        <v>2.3846153846153846</v>
      </c>
      <c r="M52" s="1">
        <v>13</v>
      </c>
      <c r="N52" s="1">
        <v>2.4615384615384617</v>
      </c>
      <c r="O52" s="1">
        <v>13</v>
      </c>
      <c r="P52" s="1">
        <v>3.8461538461538463</v>
      </c>
      <c r="Q52" s="1">
        <v>13</v>
      </c>
      <c r="R52" s="1">
        <v>3.3076923076923075</v>
      </c>
      <c r="S52" s="1">
        <v>13</v>
      </c>
      <c r="T52" s="1">
        <v>2.4615384615384617</v>
      </c>
      <c r="U52" s="1">
        <v>13</v>
      </c>
      <c r="V52" s="1">
        <v>3.1538461538461537</v>
      </c>
      <c r="W52" s="1">
        <v>13</v>
      </c>
      <c r="X52" s="1">
        <v>3.3846153846153846</v>
      </c>
      <c r="Y52" s="1">
        <v>13</v>
      </c>
      <c r="Z52" s="1">
        <v>1.4615384615384615</v>
      </c>
      <c r="AA52" s="1">
        <v>13</v>
      </c>
      <c r="AB52" s="1">
        <v>4.3076923076923075</v>
      </c>
      <c r="AC52" s="1">
        <v>13</v>
      </c>
      <c r="AD52" s="1">
        <v>3.2307692307692308</v>
      </c>
      <c r="AE52" s="1">
        <v>13</v>
      </c>
      <c r="AF52" s="1">
        <v>3.7692307692307692</v>
      </c>
      <c r="AG52" s="1">
        <v>13</v>
      </c>
      <c r="AH52" s="1">
        <v>2.4615384615384617</v>
      </c>
      <c r="AI52" s="1">
        <v>13</v>
      </c>
      <c r="AJ52" s="1">
        <v>4.2307692307692308</v>
      </c>
      <c r="AK52" s="1">
        <v>13</v>
      </c>
      <c r="AL52" s="1">
        <v>3.6153846153846154</v>
      </c>
      <c r="AM52" s="1">
        <v>13</v>
      </c>
      <c r="AN52" s="1">
        <v>3.4615384615384617</v>
      </c>
      <c r="AO52" s="1">
        <v>13</v>
      </c>
      <c r="AP52" s="1">
        <v>3.1538461538461537</v>
      </c>
      <c r="AQ52" s="1">
        <v>13</v>
      </c>
      <c r="AR52" s="1">
        <v>3.0769230769230771</v>
      </c>
      <c r="AS52" s="1">
        <v>13</v>
      </c>
      <c r="AT52" s="1">
        <v>3</v>
      </c>
      <c r="AU52" s="1">
        <v>13</v>
      </c>
      <c r="AV52" s="1">
        <v>5</v>
      </c>
      <c r="AW52" s="1">
        <v>13</v>
      </c>
    </row>
    <row r="53" spans="1:49" x14ac:dyDescent="0.25">
      <c r="A53" t="str">
        <f t="shared" si="1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12</v>
      </c>
      <c r="H53" s="1">
        <v>1.875</v>
      </c>
      <c r="I53" s="1">
        <v>8</v>
      </c>
      <c r="J53" s="1">
        <v>3.625</v>
      </c>
      <c r="K53" s="1">
        <v>8</v>
      </c>
      <c r="L53" s="1">
        <v>2.75</v>
      </c>
      <c r="M53" s="1">
        <v>8</v>
      </c>
      <c r="N53" s="1">
        <v>2.25</v>
      </c>
      <c r="O53" s="1">
        <v>8</v>
      </c>
      <c r="P53" s="1">
        <v>4.125</v>
      </c>
      <c r="Q53" s="1">
        <v>8</v>
      </c>
      <c r="R53" s="1">
        <v>3.625</v>
      </c>
      <c r="S53" s="1">
        <v>8</v>
      </c>
      <c r="T53" s="1">
        <v>3.125</v>
      </c>
      <c r="U53" s="1">
        <v>8</v>
      </c>
      <c r="V53" s="1">
        <v>4.875</v>
      </c>
      <c r="W53" s="1">
        <v>8</v>
      </c>
      <c r="X53" s="1">
        <v>4.125</v>
      </c>
      <c r="Y53" s="1">
        <v>8</v>
      </c>
      <c r="Z53" s="1">
        <v>1.875</v>
      </c>
      <c r="AA53" s="1">
        <v>8</v>
      </c>
      <c r="AB53" s="1">
        <v>3.875</v>
      </c>
      <c r="AC53" s="1">
        <v>8</v>
      </c>
      <c r="AD53" s="1">
        <v>3.125</v>
      </c>
      <c r="AE53" s="1">
        <v>8</v>
      </c>
      <c r="AF53" s="1">
        <v>3.375</v>
      </c>
      <c r="AG53" s="1">
        <v>8</v>
      </c>
      <c r="AH53" s="1">
        <v>1.75</v>
      </c>
      <c r="AI53" s="1">
        <v>8</v>
      </c>
      <c r="AJ53" s="1">
        <v>4.4285714285714288</v>
      </c>
      <c r="AK53" s="1">
        <v>7</v>
      </c>
      <c r="AL53" s="1">
        <v>3.2857142857142856</v>
      </c>
      <c r="AM53" s="1">
        <v>7</v>
      </c>
      <c r="AN53" s="1">
        <v>3.4285714285714284</v>
      </c>
      <c r="AO53" s="1">
        <v>7</v>
      </c>
      <c r="AP53" s="1">
        <v>3.1428571428571428</v>
      </c>
      <c r="AQ53" s="1">
        <v>7</v>
      </c>
      <c r="AR53" s="1">
        <v>3.2857142857142856</v>
      </c>
      <c r="AS53" s="1">
        <v>7</v>
      </c>
      <c r="AT53" s="1">
        <v>4.2857142857142856</v>
      </c>
      <c r="AU53" s="1">
        <v>7</v>
      </c>
      <c r="AV53" s="1">
        <v>4.7142857142857144</v>
      </c>
      <c r="AW53" s="1">
        <v>7</v>
      </c>
    </row>
    <row r="54" spans="1:49" x14ac:dyDescent="0.25">
      <c r="A54" t="str">
        <f t="shared" si="1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32</v>
      </c>
      <c r="H54" s="1">
        <v>1.8275862068965518</v>
      </c>
      <c r="I54" s="1">
        <v>29</v>
      </c>
      <c r="J54" s="1">
        <v>3.5862068965517242</v>
      </c>
      <c r="K54" s="1">
        <v>29</v>
      </c>
      <c r="L54" s="1">
        <v>2.9310344827586206</v>
      </c>
      <c r="M54" s="1">
        <v>29</v>
      </c>
      <c r="N54" s="1">
        <v>2.3793103448275863</v>
      </c>
      <c r="O54" s="1">
        <v>29</v>
      </c>
      <c r="P54" s="1">
        <v>3.896551724137931</v>
      </c>
      <c r="Q54" s="1">
        <v>29</v>
      </c>
      <c r="R54" s="1">
        <v>3.7857142857142856</v>
      </c>
      <c r="S54" s="1">
        <v>28</v>
      </c>
      <c r="T54" s="1">
        <v>3.1428571428571428</v>
      </c>
      <c r="U54" s="1">
        <v>28</v>
      </c>
      <c r="V54" s="1">
        <v>3.6896551724137931</v>
      </c>
      <c r="W54" s="1">
        <v>29</v>
      </c>
      <c r="X54" s="1">
        <v>3.5517241379310347</v>
      </c>
      <c r="Y54" s="1">
        <v>29</v>
      </c>
      <c r="Z54" s="1">
        <v>1.3103448275862069</v>
      </c>
      <c r="AA54" s="1">
        <v>29</v>
      </c>
      <c r="AB54" s="1">
        <v>4.931034482758621</v>
      </c>
      <c r="AC54" s="1">
        <v>29</v>
      </c>
      <c r="AD54" s="1">
        <v>4</v>
      </c>
      <c r="AE54" s="1">
        <v>29</v>
      </c>
      <c r="AF54" s="1">
        <v>4.3793103448275863</v>
      </c>
      <c r="AG54" s="1">
        <v>29</v>
      </c>
      <c r="AH54" s="1">
        <v>3.4137931034482758</v>
      </c>
      <c r="AI54" s="1">
        <v>29</v>
      </c>
      <c r="AJ54" s="1">
        <v>4.6896551724137927</v>
      </c>
      <c r="AK54" s="1">
        <v>29</v>
      </c>
      <c r="AL54" s="1">
        <v>4.1034482758620694</v>
      </c>
      <c r="AM54" s="1">
        <v>29</v>
      </c>
      <c r="AN54" s="1">
        <v>4</v>
      </c>
      <c r="AO54" s="1">
        <v>29</v>
      </c>
      <c r="AP54" s="1">
        <v>3.4642857142857144</v>
      </c>
      <c r="AQ54" s="1">
        <v>28</v>
      </c>
      <c r="AR54" s="1">
        <v>3.6551724137931036</v>
      </c>
      <c r="AS54" s="1">
        <v>29</v>
      </c>
      <c r="AT54" s="1">
        <v>3.7931034482758621</v>
      </c>
      <c r="AU54" s="1">
        <v>29</v>
      </c>
      <c r="AV54" s="1">
        <v>5.2758620689655169</v>
      </c>
      <c r="AW54" s="1">
        <v>29</v>
      </c>
    </row>
    <row r="55" spans="1:49" x14ac:dyDescent="0.25">
      <c r="A55" t="str">
        <f t="shared" si="1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2.4545454545454546</v>
      </c>
      <c r="I55" s="1">
        <v>11</v>
      </c>
      <c r="J55" s="1">
        <v>3.7272727272727271</v>
      </c>
      <c r="K55" s="1">
        <v>11</v>
      </c>
      <c r="L55" s="1">
        <v>3</v>
      </c>
      <c r="M55" s="1">
        <v>11</v>
      </c>
      <c r="N55" s="1">
        <v>2.5454545454545454</v>
      </c>
      <c r="O55" s="1">
        <v>11</v>
      </c>
      <c r="P55" s="1">
        <v>3.9090909090909092</v>
      </c>
      <c r="Q55" s="1">
        <v>11</v>
      </c>
      <c r="R55" s="1">
        <v>3.7272727272727271</v>
      </c>
      <c r="S55" s="1">
        <v>11</v>
      </c>
      <c r="T55" s="1">
        <v>3.2727272727272729</v>
      </c>
      <c r="U55" s="1">
        <v>11</v>
      </c>
      <c r="V55" s="1">
        <v>3.6363636363636362</v>
      </c>
      <c r="W55" s="1">
        <v>11</v>
      </c>
      <c r="X55" s="1">
        <v>3.3636363636363638</v>
      </c>
      <c r="Y55" s="1">
        <v>11</v>
      </c>
      <c r="Z55" s="1">
        <v>1.5454545454545454</v>
      </c>
      <c r="AA55" s="1">
        <v>11</v>
      </c>
      <c r="AB55" s="1">
        <v>4.8181818181818183</v>
      </c>
      <c r="AC55" s="1">
        <v>11</v>
      </c>
      <c r="AD55" s="1">
        <v>3.1818181818181817</v>
      </c>
      <c r="AE55" s="1">
        <v>11</v>
      </c>
      <c r="AF55" s="1">
        <v>3.4545454545454546</v>
      </c>
      <c r="AG55" s="1">
        <v>11</v>
      </c>
      <c r="AH55" s="1">
        <v>1.9090909090909092</v>
      </c>
      <c r="AI55" s="1">
        <v>11</v>
      </c>
      <c r="AJ55" s="1">
        <v>4.3</v>
      </c>
      <c r="AK55" s="1">
        <v>10</v>
      </c>
      <c r="AL55" s="1">
        <v>3.9</v>
      </c>
      <c r="AM55" s="1">
        <v>10</v>
      </c>
      <c r="AN55" s="1">
        <v>3.4</v>
      </c>
      <c r="AO55" s="1">
        <v>10</v>
      </c>
      <c r="AP55" s="1">
        <v>3.2</v>
      </c>
      <c r="AQ55" s="1">
        <v>10</v>
      </c>
      <c r="AR55" s="1">
        <v>4</v>
      </c>
      <c r="AS55" s="1">
        <v>10</v>
      </c>
      <c r="AT55" s="1">
        <v>3.5</v>
      </c>
      <c r="AU55" s="1">
        <v>10</v>
      </c>
      <c r="AV55" s="1">
        <v>4.5999999999999996</v>
      </c>
      <c r="AW55" s="1">
        <v>10</v>
      </c>
    </row>
    <row r="56" spans="1:49" x14ac:dyDescent="0.25">
      <c r="A56" t="str">
        <f t="shared" si="1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101</v>
      </c>
      <c r="H56" s="1">
        <v>2.1529411764705881</v>
      </c>
      <c r="I56" s="1">
        <v>85</v>
      </c>
      <c r="J56" s="1">
        <v>3.5764705882352943</v>
      </c>
      <c r="K56" s="1">
        <v>85</v>
      </c>
      <c r="L56" s="1">
        <v>2.776470588235294</v>
      </c>
      <c r="M56" s="1">
        <v>85</v>
      </c>
      <c r="N56" s="1">
        <v>2.3928571428571428</v>
      </c>
      <c r="O56" s="1">
        <v>84</v>
      </c>
      <c r="P56" s="1">
        <v>3.388235294117647</v>
      </c>
      <c r="Q56" s="1">
        <v>85</v>
      </c>
      <c r="R56" s="1">
        <v>3.7411764705882353</v>
      </c>
      <c r="S56" s="1">
        <v>85</v>
      </c>
      <c r="T56" s="1">
        <v>2.9058823529411764</v>
      </c>
      <c r="U56" s="1">
        <v>85</v>
      </c>
      <c r="V56" s="1">
        <v>3</v>
      </c>
      <c r="W56" s="1">
        <v>84</v>
      </c>
      <c r="X56" s="1">
        <v>3.2470588235294118</v>
      </c>
      <c r="Y56" s="1">
        <v>85</v>
      </c>
      <c r="Z56" s="1">
        <v>1.4939759036144578</v>
      </c>
      <c r="AA56" s="1">
        <v>83</v>
      </c>
      <c r="AB56" s="1">
        <v>4.1785714285714288</v>
      </c>
      <c r="AC56" s="1">
        <v>84</v>
      </c>
      <c r="AD56" s="1">
        <v>3.0476190476190474</v>
      </c>
      <c r="AE56" s="1">
        <v>84</v>
      </c>
      <c r="AF56" s="1">
        <v>3.5238095238095237</v>
      </c>
      <c r="AG56" s="1">
        <v>84</v>
      </c>
      <c r="AH56" s="1">
        <v>1.7349397590361446</v>
      </c>
      <c r="AI56" s="1">
        <v>83</v>
      </c>
      <c r="AJ56" s="1">
        <v>4.1904761904761907</v>
      </c>
      <c r="AK56" s="1">
        <v>84</v>
      </c>
      <c r="AL56" s="1">
        <v>3.5476190476190474</v>
      </c>
      <c r="AM56" s="1">
        <v>84</v>
      </c>
      <c r="AN56" s="1">
        <v>3.5714285714285716</v>
      </c>
      <c r="AO56" s="1">
        <v>84</v>
      </c>
      <c r="AP56" s="1">
        <v>3.4523809523809526</v>
      </c>
      <c r="AQ56" s="1">
        <v>84</v>
      </c>
      <c r="AR56" s="1">
        <v>3.4761904761904763</v>
      </c>
      <c r="AS56" s="1">
        <v>84</v>
      </c>
      <c r="AT56" s="1">
        <v>3.3975903614457832</v>
      </c>
      <c r="AU56" s="1">
        <v>83</v>
      </c>
      <c r="AV56" s="1">
        <v>4.8571428571428568</v>
      </c>
      <c r="AW56" s="1">
        <v>84</v>
      </c>
    </row>
    <row r="57" spans="1:49" x14ac:dyDescent="0.25">
      <c r="A57" t="str">
        <f t="shared" si="1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16</v>
      </c>
      <c r="H57" s="1">
        <v>1.6923076923076923</v>
      </c>
      <c r="I57" s="1">
        <v>13</v>
      </c>
      <c r="J57" s="1">
        <v>3.5384615384615383</v>
      </c>
      <c r="K57" s="1">
        <v>13</v>
      </c>
      <c r="L57" s="1">
        <v>2.6153846153846154</v>
      </c>
      <c r="M57" s="1">
        <v>13</v>
      </c>
      <c r="N57" s="1">
        <v>2.4615384615384617</v>
      </c>
      <c r="O57" s="1">
        <v>13</v>
      </c>
      <c r="P57" s="1">
        <v>2.9230769230769229</v>
      </c>
      <c r="Q57" s="1">
        <v>13</v>
      </c>
      <c r="R57" s="1">
        <v>4.1538461538461542</v>
      </c>
      <c r="S57" s="1">
        <v>13</v>
      </c>
      <c r="T57" s="1">
        <v>3.5384615384615383</v>
      </c>
      <c r="U57" s="1">
        <v>13</v>
      </c>
      <c r="V57" s="1">
        <v>2.8461538461538463</v>
      </c>
      <c r="W57" s="1">
        <v>13</v>
      </c>
      <c r="X57" s="1">
        <v>2.6666666666666665</v>
      </c>
      <c r="Y57" s="1">
        <v>12</v>
      </c>
      <c r="Z57" s="1">
        <v>1.8461538461538463</v>
      </c>
      <c r="AA57" s="1">
        <v>13</v>
      </c>
      <c r="AB57" s="1">
        <v>3.9230769230769229</v>
      </c>
      <c r="AC57" s="1">
        <v>13</v>
      </c>
      <c r="AD57" s="1">
        <v>3.0769230769230771</v>
      </c>
      <c r="AE57" s="1">
        <v>13</v>
      </c>
      <c r="AF57" s="1">
        <v>3.3846153846153846</v>
      </c>
      <c r="AG57" s="1">
        <v>13</v>
      </c>
      <c r="AH57" s="1">
        <v>1.4615384615384615</v>
      </c>
      <c r="AI57" s="1">
        <v>13</v>
      </c>
      <c r="AJ57" s="1">
        <v>4.3076923076923075</v>
      </c>
      <c r="AK57" s="1">
        <v>13</v>
      </c>
      <c r="AL57" s="1">
        <v>3.7692307692307692</v>
      </c>
      <c r="AM57" s="1">
        <v>13</v>
      </c>
      <c r="AN57" s="1">
        <v>3.8333333333333335</v>
      </c>
      <c r="AO57" s="1">
        <v>12</v>
      </c>
      <c r="AP57" s="1">
        <v>4</v>
      </c>
      <c r="AQ57" s="1">
        <v>13</v>
      </c>
      <c r="AR57" s="1">
        <v>4.2307692307692308</v>
      </c>
      <c r="AS57" s="1">
        <v>13</v>
      </c>
      <c r="AT57" s="1">
        <v>3.2307692307692308</v>
      </c>
      <c r="AU57" s="1">
        <v>13</v>
      </c>
      <c r="AV57" s="1">
        <v>4.7692307692307692</v>
      </c>
      <c r="AW57" s="1">
        <v>13</v>
      </c>
    </row>
    <row r="58" spans="1:49" x14ac:dyDescent="0.25">
      <c r="A58" t="str">
        <f t="shared" si="1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85</v>
      </c>
      <c r="H58" s="1">
        <v>2.1285714285714286</v>
      </c>
      <c r="I58" s="1">
        <v>70</v>
      </c>
      <c r="J58" s="1">
        <v>3.2285714285714286</v>
      </c>
      <c r="K58" s="1">
        <v>70</v>
      </c>
      <c r="L58" s="1">
        <v>2.7428571428571429</v>
      </c>
      <c r="M58" s="1">
        <v>70</v>
      </c>
      <c r="N58" s="1">
        <v>2.3714285714285714</v>
      </c>
      <c r="O58" s="1">
        <v>70</v>
      </c>
      <c r="P58" s="1">
        <v>3.9857142857142858</v>
      </c>
      <c r="Q58" s="1">
        <v>70</v>
      </c>
      <c r="R58" s="1">
        <v>3.5714285714285716</v>
      </c>
      <c r="S58" s="1">
        <v>70</v>
      </c>
      <c r="T58" s="1">
        <v>3.1014492753623188</v>
      </c>
      <c r="U58" s="1">
        <v>69</v>
      </c>
      <c r="V58" s="1">
        <v>3.1285714285714286</v>
      </c>
      <c r="W58" s="1">
        <v>70</v>
      </c>
      <c r="X58" s="1">
        <v>3.4571428571428573</v>
      </c>
      <c r="Y58" s="1">
        <v>70</v>
      </c>
      <c r="Z58" s="1">
        <v>1.6285714285714286</v>
      </c>
      <c r="AA58" s="1">
        <v>70</v>
      </c>
      <c r="AB58" s="1">
        <v>4.9420289855072461</v>
      </c>
      <c r="AC58" s="1">
        <v>69</v>
      </c>
      <c r="AD58" s="1">
        <v>4.0428571428571427</v>
      </c>
      <c r="AE58" s="1">
        <v>70</v>
      </c>
      <c r="AF58" s="1">
        <v>4.0428571428571427</v>
      </c>
      <c r="AG58" s="1">
        <v>70</v>
      </c>
      <c r="AH58" s="1">
        <v>2.4571428571428573</v>
      </c>
      <c r="AI58" s="1">
        <v>70</v>
      </c>
      <c r="AJ58" s="1">
        <v>4.2285714285714286</v>
      </c>
      <c r="AK58" s="1">
        <v>70</v>
      </c>
      <c r="AL58" s="1">
        <v>3.5</v>
      </c>
      <c r="AM58" s="1">
        <v>70</v>
      </c>
      <c r="AN58" s="1">
        <v>3.5507246376811592</v>
      </c>
      <c r="AO58" s="1">
        <v>69</v>
      </c>
      <c r="AP58" s="1">
        <v>3.5857142857142859</v>
      </c>
      <c r="AQ58" s="1">
        <v>70</v>
      </c>
      <c r="AR58" s="1">
        <v>3.4</v>
      </c>
      <c r="AS58" s="1">
        <v>70</v>
      </c>
      <c r="AT58" s="1">
        <v>3.0428571428571427</v>
      </c>
      <c r="AU58" s="1">
        <v>70</v>
      </c>
      <c r="AV58" s="1">
        <v>5.3857142857142861</v>
      </c>
      <c r="AW58" s="1">
        <v>70</v>
      </c>
    </row>
    <row r="59" spans="1:49" x14ac:dyDescent="0.25">
      <c r="A59" t="str">
        <f t="shared" si="1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698</v>
      </c>
      <c r="H59" s="1">
        <v>1.6483931947069943</v>
      </c>
      <c r="I59" s="1">
        <v>529</v>
      </c>
      <c r="J59" s="1">
        <v>3.2215909090909092</v>
      </c>
      <c r="K59" s="1">
        <v>528</v>
      </c>
      <c r="L59" s="1">
        <v>2.6856060606060606</v>
      </c>
      <c r="M59" s="1">
        <v>528</v>
      </c>
      <c r="N59" s="1">
        <v>2.2971428571428572</v>
      </c>
      <c r="O59" s="1">
        <v>525</v>
      </c>
      <c r="P59" s="1">
        <v>3.5151515151515151</v>
      </c>
      <c r="Q59" s="1">
        <v>528</v>
      </c>
      <c r="R59" s="1">
        <v>4.0510396975425333</v>
      </c>
      <c r="S59" s="1">
        <v>529</v>
      </c>
      <c r="T59" s="1">
        <v>3.5141776937618148</v>
      </c>
      <c r="U59" s="1">
        <v>529</v>
      </c>
      <c r="V59" s="1">
        <v>4.2003816793893129</v>
      </c>
      <c r="W59" s="1">
        <v>524</v>
      </c>
      <c r="X59" s="1">
        <v>3.8152380952380951</v>
      </c>
      <c r="Y59" s="1">
        <v>525</v>
      </c>
      <c r="Z59" s="1">
        <v>1.5323193916349811</v>
      </c>
      <c r="AA59" s="1">
        <v>526</v>
      </c>
      <c r="AB59" s="1">
        <v>3.956273764258555</v>
      </c>
      <c r="AC59" s="1">
        <v>526</v>
      </c>
      <c r="AD59" s="1">
        <v>3.0114503816793894</v>
      </c>
      <c r="AE59" s="1">
        <v>524</v>
      </c>
      <c r="AF59" s="1">
        <v>3.3390476190476193</v>
      </c>
      <c r="AG59" s="1">
        <v>525</v>
      </c>
      <c r="AH59" s="1">
        <v>2.0726577437858507</v>
      </c>
      <c r="AI59" s="1">
        <v>523</v>
      </c>
      <c r="AJ59" s="1">
        <v>3.8924528301886792</v>
      </c>
      <c r="AK59" s="1">
        <v>530</v>
      </c>
      <c r="AL59" s="1">
        <v>3.379245283018868</v>
      </c>
      <c r="AM59" s="1">
        <v>530</v>
      </c>
      <c r="AN59" s="1">
        <v>3.3383742911153118</v>
      </c>
      <c r="AO59" s="1">
        <v>529</v>
      </c>
      <c r="AP59" s="1">
        <v>2.9204545454545454</v>
      </c>
      <c r="AQ59" s="1">
        <v>528</v>
      </c>
      <c r="AR59" s="1">
        <v>3.3924528301886792</v>
      </c>
      <c r="AS59" s="1">
        <v>530</v>
      </c>
      <c r="AT59" s="1">
        <v>3.606060606060606</v>
      </c>
      <c r="AU59" s="1">
        <v>528</v>
      </c>
      <c r="AV59" s="1">
        <v>4.2656546489563567</v>
      </c>
      <c r="AW59" s="1">
        <v>527</v>
      </c>
    </row>
    <row r="60" spans="1:49" x14ac:dyDescent="0.25">
      <c r="A60" t="str">
        <f t="shared" si="1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123</v>
      </c>
      <c r="H60" s="1">
        <v>1.6822429906542056</v>
      </c>
      <c r="I60" s="1">
        <v>107</v>
      </c>
      <c r="J60" s="1">
        <v>3.3925233644859811</v>
      </c>
      <c r="K60" s="1">
        <v>107</v>
      </c>
      <c r="L60" s="1">
        <v>2.6635514018691588</v>
      </c>
      <c r="M60" s="1">
        <v>107</v>
      </c>
      <c r="N60" s="1">
        <v>2.457943925233645</v>
      </c>
      <c r="O60" s="1">
        <v>107</v>
      </c>
      <c r="P60" s="1">
        <v>3.7943925233644862</v>
      </c>
      <c r="Q60" s="1">
        <v>107</v>
      </c>
      <c r="R60" s="1">
        <v>3.8773584905660377</v>
      </c>
      <c r="S60" s="1">
        <v>106</v>
      </c>
      <c r="T60" s="1">
        <v>2.8476190476190477</v>
      </c>
      <c r="U60" s="1">
        <v>105</v>
      </c>
      <c r="V60" s="1">
        <v>3.0094339622641511</v>
      </c>
      <c r="W60" s="1">
        <v>106</v>
      </c>
      <c r="X60" s="1">
        <v>3.2547169811320753</v>
      </c>
      <c r="Y60" s="1">
        <v>106</v>
      </c>
      <c r="Z60" s="1">
        <v>2.1730769230769229</v>
      </c>
      <c r="AA60" s="1">
        <v>104</v>
      </c>
      <c r="AB60" s="1">
        <v>4.0388349514563107</v>
      </c>
      <c r="AC60" s="1">
        <v>103</v>
      </c>
      <c r="AD60" s="1">
        <v>3.0388349514563107</v>
      </c>
      <c r="AE60" s="1">
        <v>103</v>
      </c>
      <c r="AF60" s="1">
        <v>3.2211538461538463</v>
      </c>
      <c r="AG60" s="1">
        <v>104</v>
      </c>
      <c r="AH60" s="1">
        <v>1.8365384615384615</v>
      </c>
      <c r="AI60" s="1">
        <v>104</v>
      </c>
      <c r="AJ60" s="1">
        <v>4.0283018867924527</v>
      </c>
      <c r="AK60" s="1">
        <v>106</v>
      </c>
      <c r="AL60" s="1">
        <v>3.5660377358490565</v>
      </c>
      <c r="AM60" s="1">
        <v>106</v>
      </c>
      <c r="AN60" s="1">
        <v>3.4095238095238094</v>
      </c>
      <c r="AO60" s="1">
        <v>105</v>
      </c>
      <c r="AP60" s="1">
        <v>3.1523809523809523</v>
      </c>
      <c r="AQ60" s="1">
        <v>105</v>
      </c>
      <c r="AR60" s="1">
        <v>3.8018867924528301</v>
      </c>
      <c r="AS60" s="1">
        <v>106</v>
      </c>
      <c r="AT60" s="1">
        <v>2.9433962264150941</v>
      </c>
      <c r="AU60" s="1">
        <v>106</v>
      </c>
      <c r="AV60" s="1">
        <v>4.283018867924528</v>
      </c>
      <c r="AW60" s="1">
        <v>106</v>
      </c>
    </row>
    <row r="61" spans="1:49" x14ac:dyDescent="0.25">
      <c r="A61" s="22" t="str">
        <f>E61&amp;C61&amp;D61</f>
        <v>2010SERU other_ALL_</v>
      </c>
      <c r="B61" s="22"/>
      <c r="C61" s="23" t="s">
        <v>480</v>
      </c>
      <c r="D61" s="23" t="s">
        <v>476</v>
      </c>
      <c r="E61" s="23">
        <v>2010</v>
      </c>
      <c r="F61" s="23">
        <v>0</v>
      </c>
      <c r="G61" s="23">
        <v>41590</v>
      </c>
      <c r="H61" s="23">
        <v>1.6964254678176236</v>
      </c>
      <c r="I61" s="23">
        <v>34522</v>
      </c>
      <c r="J61" s="23">
        <v>3.5457553330430995</v>
      </c>
      <c r="K61" s="23">
        <v>34455</v>
      </c>
      <c r="L61" s="23">
        <v>2.9400691398193071</v>
      </c>
      <c r="M61" s="23">
        <v>34423</v>
      </c>
      <c r="N61" s="23">
        <v>2.5685502682528574</v>
      </c>
      <c r="O61" s="23">
        <v>34296</v>
      </c>
      <c r="P61" s="23">
        <v>3.6954089955721279</v>
      </c>
      <c r="Q61" s="23">
        <v>34328</v>
      </c>
      <c r="R61" s="23">
        <v>3.8939508396769131</v>
      </c>
      <c r="S61" s="23">
        <v>34418</v>
      </c>
      <c r="T61" s="23">
        <v>3.379430342730144</v>
      </c>
      <c r="U61" s="23">
        <v>34196</v>
      </c>
      <c r="V61" s="23">
        <v>3.4819389148818694</v>
      </c>
      <c r="W61" s="23">
        <v>34411</v>
      </c>
      <c r="X61" s="23">
        <v>3.6404029815979499</v>
      </c>
      <c r="Y61" s="23">
        <v>34344</v>
      </c>
      <c r="Z61" s="23">
        <v>1.717084708149619</v>
      </c>
      <c r="AA61" s="23">
        <v>34247</v>
      </c>
      <c r="AB61" s="23">
        <v>3.771524630901915</v>
      </c>
      <c r="AC61" s="23">
        <v>34205</v>
      </c>
      <c r="AD61" s="23">
        <v>2.838822909963143</v>
      </c>
      <c r="AE61" s="23">
        <v>34186</v>
      </c>
      <c r="AF61" s="23">
        <v>2.9796061884669478</v>
      </c>
      <c r="AG61" s="23">
        <v>34128</v>
      </c>
      <c r="AH61" s="23">
        <v>1.8272116033941102</v>
      </c>
      <c r="AI61" s="23">
        <v>34059</v>
      </c>
      <c r="AJ61" s="23">
        <v>3.7219209465533742</v>
      </c>
      <c r="AK61" s="23">
        <v>34483</v>
      </c>
      <c r="AL61" s="23">
        <v>3.172340672747342</v>
      </c>
      <c r="AM61" s="23">
        <v>34426</v>
      </c>
      <c r="AN61" s="23">
        <v>3.1172668782206179</v>
      </c>
      <c r="AO61" s="23">
        <v>34349</v>
      </c>
      <c r="AP61" s="23">
        <v>2.9480152605061596</v>
      </c>
      <c r="AQ61" s="23">
        <v>34337</v>
      </c>
      <c r="AR61" s="23">
        <v>3.4354712155996627</v>
      </c>
      <c r="AS61" s="23">
        <v>34411</v>
      </c>
      <c r="AT61" s="23">
        <v>2.8910833406158059</v>
      </c>
      <c r="AU61" s="23">
        <v>34329</v>
      </c>
      <c r="AV61" s="23">
        <v>3.5892586548548784</v>
      </c>
      <c r="AW61" s="23">
        <v>34316</v>
      </c>
    </row>
    <row r="62" spans="1:49" x14ac:dyDescent="0.25">
      <c r="A62" s="22" t="str">
        <f t="shared" ref="A62:A125" si="2">E62&amp;C62&amp;D62</f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1531</v>
      </c>
      <c r="H62" s="23">
        <v>1.8244094488188976</v>
      </c>
      <c r="I62" s="23">
        <v>1270</v>
      </c>
      <c r="J62" s="23">
        <v>3.5552050473186121</v>
      </c>
      <c r="K62" s="23">
        <v>1268</v>
      </c>
      <c r="L62" s="23">
        <v>2.8061465721040189</v>
      </c>
      <c r="M62" s="23">
        <v>1269</v>
      </c>
      <c r="N62" s="23">
        <v>2.4228028503562946</v>
      </c>
      <c r="O62" s="23">
        <v>1263</v>
      </c>
      <c r="P62" s="23">
        <v>3.8578199052132702</v>
      </c>
      <c r="Q62" s="23">
        <v>1266</v>
      </c>
      <c r="R62" s="23">
        <v>3.7799684542586749</v>
      </c>
      <c r="S62" s="23">
        <v>1268</v>
      </c>
      <c r="T62" s="23">
        <v>3.1183053557154277</v>
      </c>
      <c r="U62" s="23">
        <v>1251</v>
      </c>
      <c r="V62" s="23">
        <v>3.4841521394611727</v>
      </c>
      <c r="W62" s="23">
        <v>1262</v>
      </c>
      <c r="X62" s="23">
        <v>3.4542561654733492</v>
      </c>
      <c r="Y62" s="23">
        <v>1257</v>
      </c>
      <c r="Z62" s="23">
        <v>1.7358790771678601</v>
      </c>
      <c r="AA62" s="23">
        <v>1257</v>
      </c>
      <c r="AB62" s="23">
        <v>4.0635930047694755</v>
      </c>
      <c r="AC62" s="23">
        <v>1258</v>
      </c>
      <c r="AD62" s="23">
        <v>3.1102299762093577</v>
      </c>
      <c r="AE62" s="23">
        <v>1261</v>
      </c>
      <c r="AF62" s="23">
        <v>3.3621922160444799</v>
      </c>
      <c r="AG62" s="23">
        <v>1259</v>
      </c>
      <c r="AH62" s="23">
        <v>1.88951160928743</v>
      </c>
      <c r="AI62" s="23">
        <v>1249</v>
      </c>
      <c r="AJ62" s="23">
        <v>3.9606918238993711</v>
      </c>
      <c r="AK62" s="23">
        <v>1272</v>
      </c>
      <c r="AL62" s="23">
        <v>3.4609929078014185</v>
      </c>
      <c r="AM62" s="23">
        <v>1269</v>
      </c>
      <c r="AN62" s="23">
        <v>3.3269992082343625</v>
      </c>
      <c r="AO62" s="23">
        <v>1263</v>
      </c>
      <c r="AP62" s="23">
        <v>3.3066561014263076</v>
      </c>
      <c r="AQ62" s="23">
        <v>1262</v>
      </c>
      <c r="AR62" s="23">
        <v>3.3805379746835444</v>
      </c>
      <c r="AS62" s="23">
        <v>1264</v>
      </c>
      <c r="AT62" s="23">
        <v>3.5603788476716653</v>
      </c>
      <c r="AU62" s="23">
        <v>1267</v>
      </c>
      <c r="AV62" s="23">
        <v>4.4960505529225907</v>
      </c>
      <c r="AW62" s="23">
        <v>1266</v>
      </c>
    </row>
    <row r="63" spans="1:49" x14ac:dyDescent="0.25">
      <c r="A63" s="22" t="str">
        <f t="shared" si="2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3913</v>
      </c>
      <c r="H63" s="23">
        <v>1.808542865798243</v>
      </c>
      <c r="I63" s="23">
        <v>3301</v>
      </c>
      <c r="J63" s="23">
        <v>3.4670312974779702</v>
      </c>
      <c r="K63" s="23">
        <v>3291</v>
      </c>
      <c r="L63" s="23">
        <v>2.888686684865029</v>
      </c>
      <c r="M63" s="23">
        <v>3297</v>
      </c>
      <c r="N63" s="23">
        <v>2.5141984732824429</v>
      </c>
      <c r="O63" s="23">
        <v>3275</v>
      </c>
      <c r="P63" s="23">
        <v>3.7356251901429873</v>
      </c>
      <c r="Q63" s="23">
        <v>3287</v>
      </c>
      <c r="R63" s="23">
        <v>3.8356622114216283</v>
      </c>
      <c r="S63" s="23">
        <v>3292</v>
      </c>
      <c r="T63" s="23">
        <v>3.2386050780055062</v>
      </c>
      <c r="U63" s="23">
        <v>3269</v>
      </c>
      <c r="V63" s="23">
        <v>3.2336675782436948</v>
      </c>
      <c r="W63" s="23">
        <v>3291</v>
      </c>
      <c r="X63" s="23">
        <v>3.3849665246500305</v>
      </c>
      <c r="Y63" s="23">
        <v>3286</v>
      </c>
      <c r="Z63" s="23">
        <v>1.6615713848975848</v>
      </c>
      <c r="AA63" s="23">
        <v>3271</v>
      </c>
      <c r="AB63" s="23">
        <v>4.0759338640538889</v>
      </c>
      <c r="AC63" s="23">
        <v>3266</v>
      </c>
      <c r="AD63" s="23">
        <v>3.1484662576687117</v>
      </c>
      <c r="AE63" s="23">
        <v>3260</v>
      </c>
      <c r="AF63" s="23">
        <v>3.5282555282555284</v>
      </c>
      <c r="AG63" s="23">
        <v>3256</v>
      </c>
      <c r="AH63" s="23">
        <v>1.8437884378843787</v>
      </c>
      <c r="AI63" s="23">
        <v>3252</v>
      </c>
      <c r="AJ63" s="23">
        <v>4.2248861911987863</v>
      </c>
      <c r="AK63" s="23">
        <v>3295</v>
      </c>
      <c r="AL63" s="23">
        <v>3.6603888213851761</v>
      </c>
      <c r="AM63" s="23">
        <v>3292</v>
      </c>
      <c r="AN63" s="23">
        <v>3.6260683760683761</v>
      </c>
      <c r="AO63" s="23">
        <v>3276</v>
      </c>
      <c r="AP63" s="23">
        <v>3.2684931506849315</v>
      </c>
      <c r="AQ63" s="23">
        <v>3285</v>
      </c>
      <c r="AR63" s="23">
        <v>3.5649528445390932</v>
      </c>
      <c r="AS63" s="23">
        <v>3287</v>
      </c>
      <c r="AT63" s="23">
        <v>3.1242765763021625</v>
      </c>
      <c r="AU63" s="23">
        <v>3283</v>
      </c>
      <c r="AV63" s="23">
        <v>4.4832419256550882</v>
      </c>
      <c r="AW63" s="23">
        <v>3282</v>
      </c>
    </row>
    <row r="64" spans="1:49" x14ac:dyDescent="0.25">
      <c r="A64" s="22" t="str">
        <f t="shared" si="2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15371</v>
      </c>
      <c r="H64" s="23">
        <v>1.6439051037927268</v>
      </c>
      <c r="I64" s="23">
        <v>12814</v>
      </c>
      <c r="J64" s="23">
        <v>3.4914459807827511</v>
      </c>
      <c r="K64" s="23">
        <v>12801</v>
      </c>
      <c r="L64" s="23">
        <v>2.92387137156717</v>
      </c>
      <c r="M64" s="23">
        <v>12781</v>
      </c>
      <c r="N64" s="23">
        <v>2.5821751079701611</v>
      </c>
      <c r="O64" s="23">
        <v>12735</v>
      </c>
      <c r="P64" s="23">
        <v>3.6512357787367593</v>
      </c>
      <c r="Q64" s="23">
        <v>12745</v>
      </c>
      <c r="R64" s="23">
        <v>3.8924630194881429</v>
      </c>
      <c r="S64" s="23">
        <v>12777</v>
      </c>
      <c r="T64" s="23">
        <v>3.5079127627745845</v>
      </c>
      <c r="U64" s="23">
        <v>12701</v>
      </c>
      <c r="V64" s="23">
        <v>3.4871955517268383</v>
      </c>
      <c r="W64" s="23">
        <v>12769</v>
      </c>
      <c r="X64" s="23">
        <v>3.7527843137254902</v>
      </c>
      <c r="Y64" s="23">
        <v>12750</v>
      </c>
      <c r="Z64" s="23">
        <v>1.7551854179761157</v>
      </c>
      <c r="AA64" s="23">
        <v>12728</v>
      </c>
      <c r="AB64" s="23">
        <v>3.593813946167165</v>
      </c>
      <c r="AC64" s="23">
        <v>12706</v>
      </c>
      <c r="AD64" s="23">
        <v>2.6724083687273872</v>
      </c>
      <c r="AE64" s="23">
        <v>12714</v>
      </c>
      <c r="AF64" s="23">
        <v>2.6466461732482069</v>
      </c>
      <c r="AG64" s="23">
        <v>12687</v>
      </c>
      <c r="AH64" s="23">
        <v>1.7760379596678528</v>
      </c>
      <c r="AI64" s="23">
        <v>12645</v>
      </c>
      <c r="AJ64" s="23">
        <v>3.4413647720174891</v>
      </c>
      <c r="AK64" s="23">
        <v>12808</v>
      </c>
      <c r="AL64" s="23">
        <v>2.8492218659576132</v>
      </c>
      <c r="AM64" s="23">
        <v>12787</v>
      </c>
      <c r="AN64" s="23">
        <v>2.8405297390486637</v>
      </c>
      <c r="AO64" s="23">
        <v>12761</v>
      </c>
      <c r="AP64" s="23">
        <v>2.7900924909860478</v>
      </c>
      <c r="AQ64" s="23">
        <v>12758</v>
      </c>
      <c r="AR64" s="23">
        <v>3.4800656660412757</v>
      </c>
      <c r="AS64" s="23">
        <v>12792</v>
      </c>
      <c r="AT64" s="23">
        <v>2.6017414496391589</v>
      </c>
      <c r="AU64" s="23">
        <v>12748</v>
      </c>
      <c r="AV64" s="23">
        <v>3.156564070351759</v>
      </c>
      <c r="AW64" s="23">
        <v>12736</v>
      </c>
    </row>
    <row r="65" spans="1:49" x14ac:dyDescent="0.25">
      <c r="A65" s="22" t="str">
        <f t="shared" si="2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9956</v>
      </c>
      <c r="H65" s="23">
        <v>1.6706325118368337</v>
      </c>
      <c r="I65" s="23">
        <v>8237</v>
      </c>
      <c r="J65" s="23">
        <v>3.6241480038948395</v>
      </c>
      <c r="K65" s="23">
        <v>8216</v>
      </c>
      <c r="L65" s="23">
        <v>3.0104724792985875</v>
      </c>
      <c r="M65" s="23">
        <v>8212</v>
      </c>
      <c r="N65" s="23">
        <v>2.6093176815847396</v>
      </c>
      <c r="O65" s="23">
        <v>8178</v>
      </c>
      <c r="P65" s="23">
        <v>3.737002684891384</v>
      </c>
      <c r="Q65" s="23">
        <v>8194</v>
      </c>
      <c r="R65" s="23">
        <v>3.9211936662606579</v>
      </c>
      <c r="S65" s="23">
        <v>8210</v>
      </c>
      <c r="T65" s="23">
        <v>3.2892642918349861</v>
      </c>
      <c r="U65" s="23">
        <v>8169</v>
      </c>
      <c r="V65" s="23">
        <v>3.3586996225496164</v>
      </c>
      <c r="W65" s="23">
        <v>8213</v>
      </c>
      <c r="X65" s="23">
        <v>3.5011583953176442</v>
      </c>
      <c r="Y65" s="23">
        <v>8201</v>
      </c>
      <c r="Z65" s="23">
        <v>1.7189334637964775</v>
      </c>
      <c r="AA65" s="23">
        <v>8176</v>
      </c>
      <c r="AB65" s="23">
        <v>3.8073910915320606</v>
      </c>
      <c r="AC65" s="23">
        <v>8172</v>
      </c>
      <c r="AD65" s="23">
        <v>2.8974736325729702</v>
      </c>
      <c r="AE65" s="23">
        <v>8154</v>
      </c>
      <c r="AF65" s="23">
        <v>3.1331615120274914</v>
      </c>
      <c r="AG65" s="23">
        <v>8148</v>
      </c>
      <c r="AH65" s="23">
        <v>1.8012773274379759</v>
      </c>
      <c r="AI65" s="23">
        <v>8142</v>
      </c>
      <c r="AJ65" s="23">
        <v>3.8822314049586777</v>
      </c>
      <c r="AK65" s="23">
        <v>8228</v>
      </c>
      <c r="AL65" s="23">
        <v>3.3973687416250455</v>
      </c>
      <c r="AM65" s="23">
        <v>8209</v>
      </c>
      <c r="AN65" s="23">
        <v>3.2720283134000487</v>
      </c>
      <c r="AO65" s="23">
        <v>8194</v>
      </c>
      <c r="AP65" s="23">
        <v>3.0032906764168188</v>
      </c>
      <c r="AQ65" s="23">
        <v>8205</v>
      </c>
      <c r="AR65" s="23">
        <v>3.3731270556706052</v>
      </c>
      <c r="AS65" s="23">
        <v>8209</v>
      </c>
      <c r="AT65" s="23">
        <v>2.8896349652057136</v>
      </c>
      <c r="AU65" s="23">
        <v>8191</v>
      </c>
      <c r="AV65" s="23">
        <v>3.6206349206349207</v>
      </c>
      <c r="AW65" s="23">
        <v>8190</v>
      </c>
    </row>
    <row r="66" spans="1:49" x14ac:dyDescent="0.25">
      <c r="A66" s="22" t="str">
        <f t="shared" si="2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61</v>
      </c>
      <c r="H66" s="23">
        <v>1.425</v>
      </c>
      <c r="I66" s="23">
        <v>40</v>
      </c>
      <c r="J66" s="23">
        <v>3.65</v>
      </c>
      <c r="K66" s="23">
        <v>40</v>
      </c>
      <c r="L66" s="23">
        <v>2.875</v>
      </c>
      <c r="M66" s="23">
        <v>40</v>
      </c>
      <c r="N66" s="23">
        <v>2.5499999999999998</v>
      </c>
      <c r="O66" s="23">
        <v>40</v>
      </c>
      <c r="P66" s="23">
        <v>3.9</v>
      </c>
      <c r="Q66" s="23">
        <v>40</v>
      </c>
      <c r="R66" s="23">
        <v>4.0999999999999996</v>
      </c>
      <c r="S66" s="23">
        <v>40</v>
      </c>
      <c r="T66" s="23">
        <v>3.25</v>
      </c>
      <c r="U66" s="23">
        <v>40</v>
      </c>
      <c r="V66" s="23">
        <v>3.8250000000000002</v>
      </c>
      <c r="W66" s="23">
        <v>40</v>
      </c>
      <c r="X66" s="23">
        <v>3.65</v>
      </c>
      <c r="Y66" s="23">
        <v>40</v>
      </c>
      <c r="Z66" s="23">
        <v>1.9487179487179487</v>
      </c>
      <c r="AA66" s="23">
        <v>39</v>
      </c>
      <c r="AB66" s="23">
        <v>4.1282051282051286</v>
      </c>
      <c r="AC66" s="23">
        <v>39</v>
      </c>
      <c r="AD66" s="23">
        <v>3.0256410256410255</v>
      </c>
      <c r="AE66" s="23">
        <v>39</v>
      </c>
      <c r="AF66" s="23">
        <v>3.3333333333333335</v>
      </c>
      <c r="AG66" s="23">
        <v>39</v>
      </c>
      <c r="AH66" s="23">
        <v>2.1025641025641026</v>
      </c>
      <c r="AI66" s="23">
        <v>39</v>
      </c>
      <c r="AJ66" s="23">
        <v>3.3</v>
      </c>
      <c r="AK66" s="23">
        <v>40</v>
      </c>
      <c r="AL66" s="23">
        <v>2.75</v>
      </c>
      <c r="AM66" s="23">
        <v>40</v>
      </c>
      <c r="AN66" s="23">
        <v>2.75</v>
      </c>
      <c r="AO66" s="23">
        <v>40</v>
      </c>
      <c r="AP66" s="23">
        <v>2.5897435897435899</v>
      </c>
      <c r="AQ66" s="23">
        <v>39</v>
      </c>
      <c r="AR66" s="23">
        <v>2.4249999999999998</v>
      </c>
      <c r="AS66" s="23">
        <v>40</v>
      </c>
      <c r="AT66" s="23">
        <v>2.5641025641025643</v>
      </c>
      <c r="AU66" s="23">
        <v>39</v>
      </c>
      <c r="AV66" s="23">
        <v>4</v>
      </c>
      <c r="AW66" s="23">
        <v>40</v>
      </c>
    </row>
    <row r="67" spans="1:49" x14ac:dyDescent="0.25">
      <c r="A67" s="22" t="str">
        <f t="shared" si="2"/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7647</v>
      </c>
      <c r="H67" s="23">
        <v>1.7459308634320261</v>
      </c>
      <c r="I67" s="23">
        <v>6451</v>
      </c>
      <c r="J67" s="23">
        <v>3.5947499223361294</v>
      </c>
      <c r="K67" s="23">
        <v>6438</v>
      </c>
      <c r="L67" s="23">
        <v>2.9444617299315494</v>
      </c>
      <c r="M67" s="23">
        <v>6428</v>
      </c>
      <c r="N67" s="23">
        <v>2.5639144685500233</v>
      </c>
      <c r="O67" s="23">
        <v>6407</v>
      </c>
      <c r="P67" s="23">
        <v>3.6543325526932082</v>
      </c>
      <c r="Q67" s="23">
        <v>6405</v>
      </c>
      <c r="R67" s="23">
        <v>3.8664490049751246</v>
      </c>
      <c r="S67" s="23">
        <v>6432</v>
      </c>
      <c r="T67" s="23">
        <v>3.372926447574335</v>
      </c>
      <c r="U67" s="23">
        <v>6390</v>
      </c>
      <c r="V67" s="23">
        <v>3.5170966739198009</v>
      </c>
      <c r="W67" s="23">
        <v>6434</v>
      </c>
      <c r="X67" s="23">
        <v>3.6799189273464297</v>
      </c>
      <c r="Y67" s="23">
        <v>6414</v>
      </c>
      <c r="Z67" s="23">
        <v>1.7304565353345842</v>
      </c>
      <c r="AA67" s="23">
        <v>6396</v>
      </c>
      <c r="AB67" s="23">
        <v>3.7922342257710975</v>
      </c>
      <c r="AC67" s="23">
        <v>6387</v>
      </c>
      <c r="AD67" s="23">
        <v>2.8286340852130327</v>
      </c>
      <c r="AE67" s="23">
        <v>6384</v>
      </c>
      <c r="AF67" s="23">
        <v>2.9475831763967357</v>
      </c>
      <c r="AG67" s="23">
        <v>6372</v>
      </c>
      <c r="AH67" s="23">
        <v>1.8835347669125726</v>
      </c>
      <c r="AI67" s="23">
        <v>6371</v>
      </c>
      <c r="AJ67" s="23">
        <v>3.7037094521185785</v>
      </c>
      <c r="AK67" s="23">
        <v>6443</v>
      </c>
      <c r="AL67" s="23">
        <v>3.1869754429592789</v>
      </c>
      <c r="AM67" s="23">
        <v>6434</v>
      </c>
      <c r="AN67" s="23">
        <v>3.1127550225821525</v>
      </c>
      <c r="AO67" s="23">
        <v>6421</v>
      </c>
      <c r="AP67" s="23">
        <v>2.957995003123048</v>
      </c>
      <c r="AQ67" s="23">
        <v>6404</v>
      </c>
      <c r="AR67" s="23">
        <v>3.4720796391351687</v>
      </c>
      <c r="AS67" s="23">
        <v>6429</v>
      </c>
      <c r="AT67" s="23">
        <v>2.9293181463566857</v>
      </c>
      <c r="AU67" s="23">
        <v>6409</v>
      </c>
      <c r="AV67" s="23">
        <v>3.5503041647168927</v>
      </c>
      <c r="AW67" s="23">
        <v>6411</v>
      </c>
    </row>
    <row r="68" spans="1:49" x14ac:dyDescent="0.25">
      <c r="A68" s="22" t="str">
        <f t="shared" si="2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647</v>
      </c>
      <c r="H68" s="23">
        <v>1.6702127659574468</v>
      </c>
      <c r="I68" s="23">
        <v>470</v>
      </c>
      <c r="J68" s="23">
        <v>3.7243589743589745</v>
      </c>
      <c r="K68" s="23">
        <v>468</v>
      </c>
      <c r="L68" s="23">
        <v>2.9978678038379529</v>
      </c>
      <c r="M68" s="23">
        <v>469</v>
      </c>
      <c r="N68" s="23">
        <v>2.5202558635394454</v>
      </c>
      <c r="O68" s="23">
        <v>469</v>
      </c>
      <c r="P68" s="23">
        <v>3.7155172413793105</v>
      </c>
      <c r="Q68" s="23">
        <v>464</v>
      </c>
      <c r="R68" s="23">
        <v>3.9743040685224837</v>
      </c>
      <c r="S68" s="23">
        <v>467</v>
      </c>
      <c r="T68" s="23">
        <v>3.2349137931034484</v>
      </c>
      <c r="U68" s="23">
        <v>464</v>
      </c>
      <c r="V68" s="23">
        <v>3.9401709401709404</v>
      </c>
      <c r="W68" s="23">
        <v>468</v>
      </c>
      <c r="X68" s="23">
        <v>3.6180257510729614</v>
      </c>
      <c r="Y68" s="23">
        <v>466</v>
      </c>
      <c r="Z68" s="23">
        <v>1.5064377682403434</v>
      </c>
      <c r="AA68" s="23">
        <v>466</v>
      </c>
      <c r="AB68" s="23">
        <v>4.1853448275862073</v>
      </c>
      <c r="AC68" s="23">
        <v>464</v>
      </c>
      <c r="AD68" s="23">
        <v>3.064516129032258</v>
      </c>
      <c r="AE68" s="23">
        <v>465</v>
      </c>
      <c r="AF68" s="23">
        <v>3.5689655172413794</v>
      </c>
      <c r="AG68" s="23">
        <v>464</v>
      </c>
      <c r="AH68" s="23">
        <v>1.9240780911062907</v>
      </c>
      <c r="AI68" s="23">
        <v>461</v>
      </c>
      <c r="AJ68" s="23">
        <v>4.0320512820512819</v>
      </c>
      <c r="AK68" s="23">
        <v>468</v>
      </c>
      <c r="AL68" s="23">
        <v>3.5032119914346893</v>
      </c>
      <c r="AM68" s="23">
        <v>467</v>
      </c>
      <c r="AN68" s="23">
        <v>3.3461538461538463</v>
      </c>
      <c r="AO68" s="23">
        <v>468</v>
      </c>
      <c r="AP68" s="23">
        <v>2.9914346895074946</v>
      </c>
      <c r="AQ68" s="23">
        <v>467</v>
      </c>
      <c r="AR68" s="23">
        <v>3.1605995717344753</v>
      </c>
      <c r="AS68" s="23">
        <v>467</v>
      </c>
      <c r="AT68" s="23">
        <v>3.4743589743589745</v>
      </c>
      <c r="AU68" s="23">
        <v>468</v>
      </c>
      <c r="AV68" s="23">
        <v>4.4089935760171306</v>
      </c>
      <c r="AW68" s="23">
        <v>467</v>
      </c>
    </row>
    <row r="69" spans="1:49" x14ac:dyDescent="0.25">
      <c r="A69" s="22" t="str">
        <f t="shared" si="2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1903</v>
      </c>
      <c r="H69" s="23">
        <v>1.6337169939065674</v>
      </c>
      <c r="I69" s="23">
        <v>1477</v>
      </c>
      <c r="J69" s="23">
        <v>3.4826883910386965</v>
      </c>
      <c r="K69" s="23">
        <v>1473</v>
      </c>
      <c r="L69" s="23">
        <v>2.8980978260869565</v>
      </c>
      <c r="M69" s="23">
        <v>1472</v>
      </c>
      <c r="N69" s="23">
        <v>2.4948944860449287</v>
      </c>
      <c r="O69" s="23">
        <v>1469</v>
      </c>
      <c r="P69" s="23">
        <v>3.7336512261580381</v>
      </c>
      <c r="Q69" s="23">
        <v>1468</v>
      </c>
      <c r="R69" s="23">
        <v>4.1019021739130439</v>
      </c>
      <c r="S69" s="23">
        <v>1472</v>
      </c>
      <c r="T69" s="23">
        <v>3.4357388316151201</v>
      </c>
      <c r="U69" s="23">
        <v>1455</v>
      </c>
      <c r="V69" s="23">
        <v>4.3645621181262726</v>
      </c>
      <c r="W69" s="23">
        <v>1473</v>
      </c>
      <c r="X69" s="23">
        <v>4.0088375254928623</v>
      </c>
      <c r="Y69" s="23">
        <v>1471</v>
      </c>
      <c r="Z69" s="23">
        <v>1.4797529169526424</v>
      </c>
      <c r="AA69" s="23">
        <v>1457</v>
      </c>
      <c r="AB69" s="23">
        <v>3.7979381443298967</v>
      </c>
      <c r="AC69" s="23">
        <v>1455</v>
      </c>
      <c r="AD69" s="23">
        <v>2.8464187327823693</v>
      </c>
      <c r="AE69" s="23">
        <v>1452</v>
      </c>
      <c r="AF69" s="23">
        <v>3.2577747062888736</v>
      </c>
      <c r="AG69" s="23">
        <v>1447</v>
      </c>
      <c r="AH69" s="23">
        <v>1.8997926744989633</v>
      </c>
      <c r="AI69" s="23">
        <v>1447</v>
      </c>
      <c r="AJ69" s="23">
        <v>3.8133514986376023</v>
      </c>
      <c r="AK69" s="23">
        <v>1468</v>
      </c>
      <c r="AL69" s="23">
        <v>3.1389645776566759</v>
      </c>
      <c r="AM69" s="23">
        <v>1468</v>
      </c>
      <c r="AN69" s="23">
        <v>3.1940095302927163</v>
      </c>
      <c r="AO69" s="23">
        <v>1469</v>
      </c>
      <c r="AP69" s="23">
        <v>2.8525377229080933</v>
      </c>
      <c r="AQ69" s="23">
        <v>1458</v>
      </c>
      <c r="AR69" s="23">
        <v>3.1630286493860846</v>
      </c>
      <c r="AS69" s="23">
        <v>1466</v>
      </c>
      <c r="AT69" s="23">
        <v>3.9017064846416383</v>
      </c>
      <c r="AU69" s="23">
        <v>1465</v>
      </c>
      <c r="AV69" s="23">
        <v>3.9938524590163933</v>
      </c>
      <c r="AW69" s="23">
        <v>1464</v>
      </c>
    </row>
    <row r="70" spans="1:49" x14ac:dyDescent="0.25">
      <c r="A70" s="22" t="str">
        <f t="shared" si="2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423</v>
      </c>
      <c r="H70" s="23">
        <v>2.143258426966292</v>
      </c>
      <c r="I70" s="23">
        <v>356</v>
      </c>
      <c r="J70" s="23">
        <v>3.4760563380281688</v>
      </c>
      <c r="K70" s="23">
        <v>355</v>
      </c>
      <c r="L70" s="23">
        <v>2.8714285714285714</v>
      </c>
      <c r="M70" s="23">
        <v>350</v>
      </c>
      <c r="N70" s="23">
        <v>2.5183098591549298</v>
      </c>
      <c r="O70" s="23">
        <v>355</v>
      </c>
      <c r="P70" s="23">
        <v>3.9180790960451977</v>
      </c>
      <c r="Q70" s="23">
        <v>354</v>
      </c>
      <c r="R70" s="23">
        <v>3.7549295774647886</v>
      </c>
      <c r="S70" s="23">
        <v>355</v>
      </c>
      <c r="T70" s="23">
        <v>3.1558073654390935</v>
      </c>
      <c r="U70" s="23">
        <v>353</v>
      </c>
      <c r="V70" s="23">
        <v>3.464788732394366</v>
      </c>
      <c r="W70" s="23">
        <v>355</v>
      </c>
      <c r="X70" s="23">
        <v>3.6402266288951841</v>
      </c>
      <c r="Y70" s="23">
        <v>353</v>
      </c>
      <c r="Z70" s="23">
        <v>1.7337110481586402</v>
      </c>
      <c r="AA70" s="23">
        <v>353</v>
      </c>
      <c r="AB70" s="23">
        <v>4.4548022598870061</v>
      </c>
      <c r="AC70" s="23">
        <v>354</v>
      </c>
      <c r="AD70" s="23">
        <v>3.5451977401129944</v>
      </c>
      <c r="AE70" s="23">
        <v>354</v>
      </c>
      <c r="AF70" s="23">
        <v>3.7259887005649719</v>
      </c>
      <c r="AG70" s="23">
        <v>354</v>
      </c>
      <c r="AH70" s="23">
        <v>2.4871794871794872</v>
      </c>
      <c r="AI70" s="23">
        <v>351</v>
      </c>
      <c r="AJ70" s="23">
        <v>4.0676056338028168</v>
      </c>
      <c r="AK70" s="23">
        <v>355</v>
      </c>
      <c r="AL70" s="23">
        <v>3.4661016949152543</v>
      </c>
      <c r="AM70" s="23">
        <v>354</v>
      </c>
      <c r="AN70" s="23">
        <v>3.4674220963172804</v>
      </c>
      <c r="AO70" s="23">
        <v>353</v>
      </c>
      <c r="AP70" s="23">
        <v>3.3107344632768361</v>
      </c>
      <c r="AQ70" s="23">
        <v>354</v>
      </c>
      <c r="AR70" s="23">
        <v>3.2711864406779663</v>
      </c>
      <c r="AS70" s="23">
        <v>354</v>
      </c>
      <c r="AT70" s="23">
        <v>3.2203389830508473</v>
      </c>
      <c r="AU70" s="23">
        <v>354</v>
      </c>
      <c r="AV70" s="23">
        <v>5.0197740112994351</v>
      </c>
      <c r="AW70" s="23">
        <v>354</v>
      </c>
    </row>
    <row r="71" spans="1:49" x14ac:dyDescent="0.25">
      <c r="A71" s="22" t="str">
        <f t="shared" si="2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138</v>
      </c>
      <c r="H71" s="23">
        <v>1.6037735849056605</v>
      </c>
      <c r="I71" s="23">
        <v>106</v>
      </c>
      <c r="J71" s="23">
        <v>3.6666666666666665</v>
      </c>
      <c r="K71" s="23">
        <v>105</v>
      </c>
      <c r="L71" s="23">
        <v>2.9523809523809526</v>
      </c>
      <c r="M71" s="23">
        <v>105</v>
      </c>
      <c r="N71" s="23">
        <v>2.8952380952380952</v>
      </c>
      <c r="O71" s="23">
        <v>105</v>
      </c>
      <c r="P71" s="23">
        <v>3.6476190476190475</v>
      </c>
      <c r="Q71" s="23">
        <v>105</v>
      </c>
      <c r="R71" s="23">
        <v>3.9523809523809526</v>
      </c>
      <c r="S71" s="23">
        <v>105</v>
      </c>
      <c r="T71" s="23">
        <v>3.4038461538461537</v>
      </c>
      <c r="U71" s="23">
        <v>104</v>
      </c>
      <c r="V71" s="23">
        <v>3.5849056603773586</v>
      </c>
      <c r="W71" s="23">
        <v>106</v>
      </c>
      <c r="X71" s="23">
        <v>3.6132075471698113</v>
      </c>
      <c r="Y71" s="23">
        <v>106</v>
      </c>
      <c r="Z71" s="23">
        <v>1.7307692307692308</v>
      </c>
      <c r="AA71" s="23">
        <v>104</v>
      </c>
      <c r="AB71" s="23">
        <v>3.625</v>
      </c>
      <c r="AC71" s="23">
        <v>104</v>
      </c>
      <c r="AD71" s="23">
        <v>2.621359223300971</v>
      </c>
      <c r="AE71" s="23">
        <v>103</v>
      </c>
      <c r="AF71" s="23">
        <v>2.5392156862745097</v>
      </c>
      <c r="AG71" s="23">
        <v>102</v>
      </c>
      <c r="AH71" s="23">
        <v>1.588235294117647</v>
      </c>
      <c r="AI71" s="23">
        <v>102</v>
      </c>
      <c r="AJ71" s="23">
        <v>4.1509433962264151</v>
      </c>
      <c r="AK71" s="23">
        <v>106</v>
      </c>
      <c r="AL71" s="23">
        <v>3.4056603773584904</v>
      </c>
      <c r="AM71" s="23">
        <v>106</v>
      </c>
      <c r="AN71" s="23">
        <v>3.4230769230769229</v>
      </c>
      <c r="AO71" s="23">
        <v>104</v>
      </c>
      <c r="AP71" s="23">
        <v>2.9142857142857141</v>
      </c>
      <c r="AQ71" s="23">
        <v>105</v>
      </c>
      <c r="AR71" s="23">
        <v>3.203883495145631</v>
      </c>
      <c r="AS71" s="23">
        <v>103</v>
      </c>
      <c r="AT71" s="23">
        <v>2.7428571428571429</v>
      </c>
      <c r="AU71" s="23">
        <v>105</v>
      </c>
      <c r="AV71" s="23">
        <v>2.8679245283018866</v>
      </c>
      <c r="AW71" s="23">
        <v>106</v>
      </c>
    </row>
    <row r="72" spans="1:49" x14ac:dyDescent="0.25">
      <c r="A72" s="22" t="str">
        <f t="shared" si="2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898</v>
      </c>
      <c r="H72" s="23">
        <v>1.7473684210526317</v>
      </c>
      <c r="I72" s="23">
        <v>760</v>
      </c>
      <c r="J72" s="23">
        <v>3.6073781291172597</v>
      </c>
      <c r="K72" s="23">
        <v>759</v>
      </c>
      <c r="L72" s="23">
        <v>2.9668874172185431</v>
      </c>
      <c r="M72" s="23">
        <v>755</v>
      </c>
      <c r="N72" s="23">
        <v>2.6047745358090184</v>
      </c>
      <c r="O72" s="23">
        <v>754</v>
      </c>
      <c r="P72" s="23">
        <v>3.7046357615894041</v>
      </c>
      <c r="Q72" s="23">
        <v>755</v>
      </c>
      <c r="R72" s="23">
        <v>4.0568031704095109</v>
      </c>
      <c r="S72" s="23">
        <v>757</v>
      </c>
      <c r="T72" s="23">
        <v>3.520694259012016</v>
      </c>
      <c r="U72" s="23">
        <v>749</v>
      </c>
      <c r="V72" s="23">
        <v>3.5652173913043477</v>
      </c>
      <c r="W72" s="23">
        <v>759</v>
      </c>
      <c r="X72" s="23">
        <v>3.6442687747035571</v>
      </c>
      <c r="Y72" s="23">
        <v>759</v>
      </c>
      <c r="Z72" s="23">
        <v>1.7848605577689243</v>
      </c>
      <c r="AA72" s="23">
        <v>753</v>
      </c>
      <c r="AB72" s="23">
        <v>3.9417218543046357</v>
      </c>
      <c r="AC72" s="23">
        <v>755</v>
      </c>
      <c r="AD72" s="23">
        <v>2.9201065246338214</v>
      </c>
      <c r="AE72" s="23">
        <v>751</v>
      </c>
      <c r="AF72" s="23">
        <v>3.1074270557029178</v>
      </c>
      <c r="AG72" s="23">
        <v>754</v>
      </c>
      <c r="AH72" s="23">
        <v>1.9786950732356858</v>
      </c>
      <c r="AI72" s="23">
        <v>751</v>
      </c>
      <c r="AJ72" s="23">
        <v>3.8833551769331587</v>
      </c>
      <c r="AK72" s="23">
        <v>763</v>
      </c>
      <c r="AL72" s="23">
        <v>3.3947368421052633</v>
      </c>
      <c r="AM72" s="23">
        <v>760</v>
      </c>
      <c r="AN72" s="23">
        <v>3.2453825857519787</v>
      </c>
      <c r="AO72" s="23">
        <v>758</v>
      </c>
      <c r="AP72" s="23">
        <v>2.9788918205804751</v>
      </c>
      <c r="AQ72" s="23">
        <v>758</v>
      </c>
      <c r="AR72" s="23">
        <v>3.608179419525066</v>
      </c>
      <c r="AS72" s="23">
        <v>758</v>
      </c>
      <c r="AT72" s="23">
        <v>3.1989459815546772</v>
      </c>
      <c r="AU72" s="23">
        <v>759</v>
      </c>
      <c r="AV72" s="23">
        <v>3.5910290237467017</v>
      </c>
      <c r="AW72" s="23">
        <v>758</v>
      </c>
    </row>
    <row r="73" spans="1:49" x14ac:dyDescent="0.25">
      <c r="A73" s="22" t="str">
        <f t="shared" si="2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77</v>
      </c>
      <c r="H73" s="23">
        <v>1.8305084745762712</v>
      </c>
      <c r="I73" s="23">
        <v>59</v>
      </c>
      <c r="J73" s="23">
        <v>4.0508474576271185</v>
      </c>
      <c r="K73" s="23">
        <v>59</v>
      </c>
      <c r="L73" s="23">
        <v>2.847457627118644</v>
      </c>
      <c r="M73" s="23">
        <v>59</v>
      </c>
      <c r="N73" s="23">
        <v>2.3389830508474576</v>
      </c>
      <c r="O73" s="23">
        <v>59</v>
      </c>
      <c r="P73" s="23">
        <v>4.3220338983050848</v>
      </c>
      <c r="Q73" s="23">
        <v>59</v>
      </c>
      <c r="R73" s="23">
        <v>3.4237288135593222</v>
      </c>
      <c r="S73" s="23">
        <v>59</v>
      </c>
      <c r="T73" s="23">
        <v>3.192982456140351</v>
      </c>
      <c r="U73" s="23">
        <v>57</v>
      </c>
      <c r="V73" s="23">
        <v>4.2372881355932206</v>
      </c>
      <c r="W73" s="23">
        <v>59</v>
      </c>
      <c r="X73" s="23">
        <v>4.2241379310344831</v>
      </c>
      <c r="Y73" s="23">
        <v>58</v>
      </c>
      <c r="Z73" s="23">
        <v>1.8448275862068966</v>
      </c>
      <c r="AA73" s="23">
        <v>58</v>
      </c>
      <c r="AB73" s="23">
        <v>4.3898305084745761</v>
      </c>
      <c r="AC73" s="23">
        <v>59</v>
      </c>
      <c r="AD73" s="23">
        <v>3.5593220338983049</v>
      </c>
      <c r="AE73" s="23">
        <v>59</v>
      </c>
      <c r="AF73" s="23">
        <v>3.5423728813559321</v>
      </c>
      <c r="AG73" s="23">
        <v>59</v>
      </c>
      <c r="AH73" s="23">
        <v>2.0508474576271185</v>
      </c>
      <c r="AI73" s="23">
        <v>59</v>
      </c>
      <c r="AJ73" s="23">
        <v>4.406779661016949</v>
      </c>
      <c r="AK73" s="23">
        <v>59</v>
      </c>
      <c r="AL73" s="23">
        <v>3.6779661016949152</v>
      </c>
      <c r="AM73" s="23">
        <v>59</v>
      </c>
      <c r="AN73" s="23">
        <v>3.5423728813559321</v>
      </c>
      <c r="AO73" s="23">
        <v>59</v>
      </c>
      <c r="AP73" s="23">
        <v>3.3728813559322033</v>
      </c>
      <c r="AQ73" s="23">
        <v>59</v>
      </c>
      <c r="AR73" s="23">
        <v>3.8644067796610169</v>
      </c>
      <c r="AS73" s="23">
        <v>59</v>
      </c>
      <c r="AT73" s="23">
        <v>4.8305084745762707</v>
      </c>
      <c r="AU73" s="23">
        <v>59</v>
      </c>
      <c r="AV73" s="23">
        <v>5.4406779661016946</v>
      </c>
      <c r="AW73" s="23">
        <v>59</v>
      </c>
    </row>
    <row r="74" spans="1:49" x14ac:dyDescent="0.25">
      <c r="A74" s="22" t="str">
        <f t="shared" si="2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86</v>
      </c>
      <c r="H74" s="23">
        <v>1.9324324324324325</v>
      </c>
      <c r="I74" s="23">
        <v>74</v>
      </c>
      <c r="J74" s="23">
        <v>3.7534246575342465</v>
      </c>
      <c r="K74" s="23">
        <v>73</v>
      </c>
      <c r="L74" s="23">
        <v>2.6301369863013697</v>
      </c>
      <c r="M74" s="23">
        <v>73</v>
      </c>
      <c r="N74" s="23">
        <v>2.3013698630136985</v>
      </c>
      <c r="O74" s="23">
        <v>73</v>
      </c>
      <c r="P74" s="23">
        <v>3.7162162162162162</v>
      </c>
      <c r="Q74" s="23">
        <v>74</v>
      </c>
      <c r="R74" s="23">
        <v>3.9459459459459461</v>
      </c>
      <c r="S74" s="23">
        <v>74</v>
      </c>
      <c r="T74" s="23">
        <v>3.3150684931506849</v>
      </c>
      <c r="U74" s="23">
        <v>73</v>
      </c>
      <c r="V74" s="23">
        <v>4.1891891891891895</v>
      </c>
      <c r="W74" s="23">
        <v>74</v>
      </c>
      <c r="X74" s="23">
        <v>3.810810810810811</v>
      </c>
      <c r="Y74" s="23">
        <v>74</v>
      </c>
      <c r="Z74" s="23">
        <v>1.9726027397260273</v>
      </c>
      <c r="AA74" s="23">
        <v>73</v>
      </c>
      <c r="AB74" s="23">
        <v>4.1216216216216219</v>
      </c>
      <c r="AC74" s="23">
        <v>74</v>
      </c>
      <c r="AD74" s="23">
        <v>2.9459459459459461</v>
      </c>
      <c r="AE74" s="23">
        <v>74</v>
      </c>
      <c r="AF74" s="23">
        <v>3.4729729729729728</v>
      </c>
      <c r="AG74" s="23">
        <v>74</v>
      </c>
      <c r="AH74" s="23">
        <v>1.9863013698630136</v>
      </c>
      <c r="AI74" s="23">
        <v>73</v>
      </c>
      <c r="AJ74" s="23">
        <v>3.6</v>
      </c>
      <c r="AK74" s="23">
        <v>75</v>
      </c>
      <c r="AL74" s="23">
        <v>3.2266666666666666</v>
      </c>
      <c r="AM74" s="23">
        <v>75</v>
      </c>
      <c r="AN74" s="23">
        <v>3.0133333333333332</v>
      </c>
      <c r="AO74" s="23">
        <v>75</v>
      </c>
      <c r="AP74" s="23">
        <v>3.0540540540540539</v>
      </c>
      <c r="AQ74" s="23">
        <v>74</v>
      </c>
      <c r="AR74" s="23">
        <v>3.4459459459459461</v>
      </c>
      <c r="AS74" s="23">
        <v>74</v>
      </c>
      <c r="AT74" s="23">
        <v>4.4533333333333331</v>
      </c>
      <c r="AU74" s="23">
        <v>75</v>
      </c>
      <c r="AV74" s="23">
        <v>4.9594594594594597</v>
      </c>
      <c r="AW74" s="23">
        <v>74</v>
      </c>
    </row>
    <row r="75" spans="1:49" x14ac:dyDescent="0.25">
      <c r="A75" s="22" t="str">
        <f t="shared" si="2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43</v>
      </c>
      <c r="H75" s="23">
        <v>1.7352941176470589</v>
      </c>
      <c r="I75" s="23">
        <v>34</v>
      </c>
      <c r="J75" s="23">
        <v>3.2121212121212119</v>
      </c>
      <c r="K75" s="23">
        <v>33</v>
      </c>
      <c r="L75" s="23">
        <v>2.6363636363636362</v>
      </c>
      <c r="M75" s="23">
        <v>33</v>
      </c>
      <c r="N75" s="23">
        <v>2.2424242424242422</v>
      </c>
      <c r="O75" s="23">
        <v>33</v>
      </c>
      <c r="P75" s="23">
        <v>3.4242424242424243</v>
      </c>
      <c r="Q75" s="23">
        <v>33</v>
      </c>
      <c r="R75" s="23">
        <v>3.606060606060606</v>
      </c>
      <c r="S75" s="23">
        <v>33</v>
      </c>
      <c r="T75" s="23">
        <v>3.0303030303030303</v>
      </c>
      <c r="U75" s="23">
        <v>33</v>
      </c>
      <c r="V75" s="23">
        <v>3.28125</v>
      </c>
      <c r="W75" s="23">
        <v>32</v>
      </c>
      <c r="X75" s="23">
        <v>3.3333333333333335</v>
      </c>
      <c r="Y75" s="23">
        <v>33</v>
      </c>
      <c r="Z75" s="23">
        <v>1.7272727272727273</v>
      </c>
      <c r="AA75" s="23">
        <v>33</v>
      </c>
      <c r="AB75" s="23">
        <v>4.0606060606060606</v>
      </c>
      <c r="AC75" s="23">
        <v>33</v>
      </c>
      <c r="AD75" s="23">
        <v>3.1818181818181817</v>
      </c>
      <c r="AE75" s="23">
        <v>33</v>
      </c>
      <c r="AF75" s="23">
        <v>3.5757575757575757</v>
      </c>
      <c r="AG75" s="23">
        <v>33</v>
      </c>
      <c r="AH75" s="23">
        <v>2.0606060606060606</v>
      </c>
      <c r="AI75" s="23">
        <v>33</v>
      </c>
      <c r="AJ75" s="23">
        <v>3.7272727272727271</v>
      </c>
      <c r="AK75" s="23">
        <v>33</v>
      </c>
      <c r="AL75" s="23">
        <v>3.1515151515151514</v>
      </c>
      <c r="AM75" s="23">
        <v>33</v>
      </c>
      <c r="AN75" s="23">
        <v>3.1818181818181817</v>
      </c>
      <c r="AO75" s="23">
        <v>33</v>
      </c>
      <c r="AP75" s="23">
        <v>2.9090909090909092</v>
      </c>
      <c r="AQ75" s="23">
        <v>33</v>
      </c>
      <c r="AR75" s="23">
        <v>3.393939393939394</v>
      </c>
      <c r="AS75" s="23">
        <v>33</v>
      </c>
      <c r="AT75" s="23">
        <v>3.1515151515151514</v>
      </c>
      <c r="AU75" s="23">
        <v>33</v>
      </c>
      <c r="AV75" s="23">
        <v>4.2424242424242422</v>
      </c>
      <c r="AW75" s="23">
        <v>33</v>
      </c>
    </row>
    <row r="76" spans="1:49" x14ac:dyDescent="0.25">
      <c r="A76" s="22" t="str">
        <f t="shared" si="2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38</v>
      </c>
      <c r="H76" s="23">
        <v>1.8928571428571428</v>
      </c>
      <c r="I76" s="23">
        <v>28</v>
      </c>
      <c r="J76" s="23">
        <v>3.25</v>
      </c>
      <c r="K76" s="23">
        <v>28</v>
      </c>
      <c r="L76" s="23">
        <v>2.8928571428571428</v>
      </c>
      <c r="M76" s="23">
        <v>28</v>
      </c>
      <c r="N76" s="23">
        <v>2.6785714285714284</v>
      </c>
      <c r="O76" s="23">
        <v>28</v>
      </c>
      <c r="P76" s="23">
        <v>3.6071428571428572</v>
      </c>
      <c r="Q76" s="23">
        <v>28</v>
      </c>
      <c r="R76" s="23">
        <v>3.3703703703703702</v>
      </c>
      <c r="S76" s="23">
        <v>27</v>
      </c>
      <c r="T76" s="23">
        <v>3.25</v>
      </c>
      <c r="U76" s="23">
        <v>28</v>
      </c>
      <c r="V76" s="23">
        <v>3.25</v>
      </c>
      <c r="W76" s="23">
        <v>28</v>
      </c>
      <c r="X76" s="23">
        <v>3.4285714285714284</v>
      </c>
      <c r="Y76" s="23">
        <v>28</v>
      </c>
      <c r="Z76" s="23">
        <v>1.8928571428571428</v>
      </c>
      <c r="AA76" s="23">
        <v>28</v>
      </c>
      <c r="AB76" s="23">
        <v>4.2142857142857144</v>
      </c>
      <c r="AC76" s="23">
        <v>28</v>
      </c>
      <c r="AD76" s="23">
        <v>3.3214285714285716</v>
      </c>
      <c r="AE76" s="23">
        <v>28</v>
      </c>
      <c r="AF76" s="23">
        <v>3.75</v>
      </c>
      <c r="AG76" s="23">
        <v>28</v>
      </c>
      <c r="AH76" s="23">
        <v>2.4642857142857144</v>
      </c>
      <c r="AI76" s="23">
        <v>28</v>
      </c>
      <c r="AJ76" s="23">
        <v>4</v>
      </c>
      <c r="AK76" s="23">
        <v>28</v>
      </c>
      <c r="AL76" s="23">
        <v>3.8571428571428572</v>
      </c>
      <c r="AM76" s="23">
        <v>28</v>
      </c>
      <c r="AN76" s="23">
        <v>3.3928571428571428</v>
      </c>
      <c r="AO76" s="23">
        <v>28</v>
      </c>
      <c r="AP76" s="23">
        <v>3.3703703703703702</v>
      </c>
      <c r="AQ76" s="23">
        <v>27</v>
      </c>
      <c r="AR76" s="23">
        <v>3.8214285714285716</v>
      </c>
      <c r="AS76" s="23">
        <v>28</v>
      </c>
      <c r="AT76" s="23">
        <v>3.4814814814814814</v>
      </c>
      <c r="AU76" s="23">
        <v>27</v>
      </c>
      <c r="AV76" s="23">
        <v>4.333333333333333</v>
      </c>
      <c r="AW76" s="23">
        <v>27</v>
      </c>
    </row>
    <row r="77" spans="1:49" x14ac:dyDescent="0.25">
      <c r="A77" s="22" t="str">
        <f t="shared" si="2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13</v>
      </c>
      <c r="H77" s="23">
        <v>2.1818181818181817</v>
      </c>
      <c r="I77" s="23">
        <v>11</v>
      </c>
      <c r="J77" s="23">
        <v>3.3636363636363638</v>
      </c>
      <c r="K77" s="23">
        <v>11</v>
      </c>
      <c r="L77" s="23">
        <v>2.7272727272727271</v>
      </c>
      <c r="M77" s="23">
        <v>11</v>
      </c>
      <c r="N77" s="23">
        <v>2.3636363636363638</v>
      </c>
      <c r="O77" s="23">
        <v>11</v>
      </c>
      <c r="P77" s="23">
        <v>2.7272727272727271</v>
      </c>
      <c r="Q77" s="23">
        <v>11</v>
      </c>
      <c r="R77" s="23">
        <v>2.9090909090909092</v>
      </c>
      <c r="S77" s="23">
        <v>11</v>
      </c>
      <c r="T77" s="23">
        <v>2.5454545454545454</v>
      </c>
      <c r="U77" s="23">
        <v>11</v>
      </c>
      <c r="V77" s="23">
        <v>2.1818181818181817</v>
      </c>
      <c r="W77" s="23">
        <v>11</v>
      </c>
      <c r="X77" s="23">
        <v>2.2727272727272729</v>
      </c>
      <c r="Y77" s="23">
        <v>11</v>
      </c>
      <c r="Z77" s="23">
        <v>1.3636363636363635</v>
      </c>
      <c r="AA77" s="23">
        <v>11</v>
      </c>
      <c r="AB77" s="23">
        <v>4.1818181818181817</v>
      </c>
      <c r="AC77" s="23">
        <v>11</v>
      </c>
      <c r="AD77" s="23">
        <v>3.0909090909090908</v>
      </c>
      <c r="AE77" s="23">
        <v>11</v>
      </c>
      <c r="AF77" s="23">
        <v>4</v>
      </c>
      <c r="AG77" s="23">
        <v>11</v>
      </c>
      <c r="AH77" s="23">
        <v>2.0909090909090908</v>
      </c>
      <c r="AI77" s="23">
        <v>11</v>
      </c>
      <c r="AJ77" s="23">
        <v>4.7272727272727275</v>
      </c>
      <c r="AK77" s="23">
        <v>11</v>
      </c>
      <c r="AL77" s="23">
        <v>3.8181818181818183</v>
      </c>
      <c r="AM77" s="23">
        <v>11</v>
      </c>
      <c r="AN77" s="23">
        <v>3.5454545454545454</v>
      </c>
      <c r="AO77" s="23">
        <v>11</v>
      </c>
      <c r="AP77" s="23">
        <v>3.1818181818181817</v>
      </c>
      <c r="AQ77" s="23">
        <v>11</v>
      </c>
      <c r="AR77" s="23">
        <v>3.6363636363636362</v>
      </c>
      <c r="AS77" s="23">
        <v>11</v>
      </c>
      <c r="AT77" s="23">
        <v>2.9090909090909092</v>
      </c>
      <c r="AU77" s="23">
        <v>11</v>
      </c>
      <c r="AV77" s="23">
        <v>5.2</v>
      </c>
      <c r="AW77" s="23">
        <v>10</v>
      </c>
    </row>
    <row r="78" spans="1:49" x14ac:dyDescent="0.25">
      <c r="A78" s="22" t="str">
        <f t="shared" si="2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1.8282828282828283</v>
      </c>
      <c r="I78" s="23">
        <v>99</v>
      </c>
      <c r="J78" s="23">
        <v>3.1224489795918369</v>
      </c>
      <c r="K78" s="23">
        <v>98</v>
      </c>
      <c r="L78" s="23">
        <v>2.7070707070707072</v>
      </c>
      <c r="M78" s="23">
        <v>99</v>
      </c>
      <c r="N78" s="23">
        <v>2.4693877551020407</v>
      </c>
      <c r="O78" s="23">
        <v>98</v>
      </c>
      <c r="P78" s="23">
        <v>3.8585858585858586</v>
      </c>
      <c r="Q78" s="23">
        <v>99</v>
      </c>
      <c r="R78" s="23">
        <v>3.9797979797979797</v>
      </c>
      <c r="S78" s="23">
        <v>99</v>
      </c>
      <c r="T78" s="23">
        <v>3.3163265306122449</v>
      </c>
      <c r="U78" s="23">
        <v>98</v>
      </c>
      <c r="V78" s="23">
        <v>3.4591836734693877</v>
      </c>
      <c r="W78" s="23">
        <v>98</v>
      </c>
      <c r="X78" s="23">
        <v>3.5204081632653059</v>
      </c>
      <c r="Y78" s="23">
        <v>98</v>
      </c>
      <c r="Z78" s="23">
        <v>2.1</v>
      </c>
      <c r="AA78" s="23">
        <v>100</v>
      </c>
      <c r="AB78" s="23">
        <v>4.3600000000000003</v>
      </c>
      <c r="AC78" s="23">
        <v>100</v>
      </c>
      <c r="AD78" s="23">
        <v>3.4</v>
      </c>
      <c r="AE78" s="23">
        <v>100</v>
      </c>
      <c r="AF78" s="23">
        <v>3.670103092783505</v>
      </c>
      <c r="AG78" s="23">
        <v>97</v>
      </c>
      <c r="AH78" s="23">
        <v>2.0909090909090908</v>
      </c>
      <c r="AI78" s="23">
        <v>99</v>
      </c>
      <c r="AJ78" s="23">
        <v>4.34</v>
      </c>
      <c r="AK78" s="23">
        <v>100</v>
      </c>
      <c r="AL78" s="23">
        <v>4.1212121212121211</v>
      </c>
      <c r="AM78" s="23">
        <v>99</v>
      </c>
      <c r="AN78" s="23">
        <v>3.81</v>
      </c>
      <c r="AO78" s="23">
        <v>100</v>
      </c>
      <c r="AP78" s="23">
        <v>3.6</v>
      </c>
      <c r="AQ78" s="23">
        <v>100</v>
      </c>
      <c r="AR78" s="23">
        <v>3.4949494949494948</v>
      </c>
      <c r="AS78" s="23">
        <v>99</v>
      </c>
      <c r="AT78" s="23">
        <v>3.5714285714285716</v>
      </c>
      <c r="AU78" s="23">
        <v>98</v>
      </c>
      <c r="AV78" s="23">
        <v>4.5656565656565657</v>
      </c>
      <c r="AW78" s="23">
        <v>99</v>
      </c>
    </row>
    <row r="79" spans="1:49" x14ac:dyDescent="0.25">
      <c r="A79" s="22" t="str">
        <f t="shared" si="2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647</v>
      </c>
      <c r="H79" s="23">
        <v>1.6702127659574468</v>
      </c>
      <c r="I79" s="23">
        <v>470</v>
      </c>
      <c r="J79" s="23">
        <v>3.7243589743589745</v>
      </c>
      <c r="K79" s="23">
        <v>468</v>
      </c>
      <c r="L79" s="23">
        <v>2.9978678038379529</v>
      </c>
      <c r="M79" s="23">
        <v>469</v>
      </c>
      <c r="N79" s="23">
        <v>2.5202558635394454</v>
      </c>
      <c r="O79" s="23">
        <v>469</v>
      </c>
      <c r="P79" s="23">
        <v>3.7155172413793105</v>
      </c>
      <c r="Q79" s="23">
        <v>464</v>
      </c>
      <c r="R79" s="23">
        <v>3.9743040685224837</v>
      </c>
      <c r="S79" s="23">
        <v>467</v>
      </c>
      <c r="T79" s="23">
        <v>3.2349137931034484</v>
      </c>
      <c r="U79" s="23">
        <v>464</v>
      </c>
      <c r="V79" s="23">
        <v>3.9401709401709404</v>
      </c>
      <c r="W79" s="23">
        <v>468</v>
      </c>
      <c r="X79" s="23">
        <v>3.6180257510729614</v>
      </c>
      <c r="Y79" s="23">
        <v>466</v>
      </c>
      <c r="Z79" s="23">
        <v>1.5064377682403434</v>
      </c>
      <c r="AA79" s="23">
        <v>466</v>
      </c>
      <c r="AB79" s="23">
        <v>4.1853448275862073</v>
      </c>
      <c r="AC79" s="23">
        <v>464</v>
      </c>
      <c r="AD79" s="23">
        <v>3.064516129032258</v>
      </c>
      <c r="AE79" s="23">
        <v>465</v>
      </c>
      <c r="AF79" s="23">
        <v>3.5689655172413794</v>
      </c>
      <c r="AG79" s="23">
        <v>464</v>
      </c>
      <c r="AH79" s="23">
        <v>1.9240780911062907</v>
      </c>
      <c r="AI79" s="23">
        <v>461</v>
      </c>
      <c r="AJ79" s="23">
        <v>4.0320512820512819</v>
      </c>
      <c r="AK79" s="23">
        <v>468</v>
      </c>
      <c r="AL79" s="23">
        <v>3.5032119914346893</v>
      </c>
      <c r="AM79" s="23">
        <v>467</v>
      </c>
      <c r="AN79" s="23">
        <v>3.3461538461538463</v>
      </c>
      <c r="AO79" s="23">
        <v>468</v>
      </c>
      <c r="AP79" s="23">
        <v>2.9914346895074946</v>
      </c>
      <c r="AQ79" s="23">
        <v>467</v>
      </c>
      <c r="AR79" s="23">
        <v>3.1605995717344753</v>
      </c>
      <c r="AS79" s="23">
        <v>467</v>
      </c>
      <c r="AT79" s="23">
        <v>3.4743589743589745</v>
      </c>
      <c r="AU79" s="23">
        <v>468</v>
      </c>
      <c r="AV79" s="23">
        <v>4.4089935760171306</v>
      </c>
      <c r="AW79" s="23">
        <v>467</v>
      </c>
    </row>
    <row r="80" spans="1:49" x14ac:dyDescent="0.25">
      <c r="A80" s="22" t="str">
        <f t="shared" si="2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312</v>
      </c>
      <c r="H80" s="23">
        <v>2.0622406639004147</v>
      </c>
      <c r="I80" s="23">
        <v>241</v>
      </c>
      <c r="J80" s="23">
        <v>3.8879668049792531</v>
      </c>
      <c r="K80" s="23">
        <v>241</v>
      </c>
      <c r="L80" s="23">
        <v>3.2240663900414939</v>
      </c>
      <c r="M80" s="23">
        <v>241</v>
      </c>
      <c r="N80" s="23">
        <v>2.7136929460580914</v>
      </c>
      <c r="O80" s="23">
        <v>241</v>
      </c>
      <c r="P80" s="23">
        <v>3.2489626556016598</v>
      </c>
      <c r="Q80" s="23">
        <v>241</v>
      </c>
      <c r="R80" s="23">
        <v>3.1244813278008299</v>
      </c>
      <c r="S80" s="23">
        <v>241</v>
      </c>
      <c r="T80" s="23">
        <v>3.0708333333333333</v>
      </c>
      <c r="U80" s="23">
        <v>240</v>
      </c>
      <c r="V80" s="23">
        <v>3.7698744769874475</v>
      </c>
      <c r="W80" s="23">
        <v>239</v>
      </c>
      <c r="X80" s="23">
        <v>3.7551867219917012</v>
      </c>
      <c r="Y80" s="23">
        <v>241</v>
      </c>
      <c r="Z80" s="23">
        <v>1.4439834024896265</v>
      </c>
      <c r="AA80" s="23">
        <v>241</v>
      </c>
      <c r="AB80" s="23">
        <v>3.6776859504132231</v>
      </c>
      <c r="AC80" s="23">
        <v>242</v>
      </c>
      <c r="AD80" s="23">
        <v>2.6487603305785123</v>
      </c>
      <c r="AE80" s="23">
        <v>242</v>
      </c>
      <c r="AF80" s="23">
        <v>3.1198347107438016</v>
      </c>
      <c r="AG80" s="23">
        <v>242</v>
      </c>
      <c r="AH80" s="23">
        <v>1.6528925619834711</v>
      </c>
      <c r="AI80" s="23">
        <v>242</v>
      </c>
      <c r="AJ80" s="23">
        <v>3.4173553719008263</v>
      </c>
      <c r="AK80" s="23">
        <v>242</v>
      </c>
      <c r="AL80" s="23">
        <v>2.6735537190082646</v>
      </c>
      <c r="AM80" s="23">
        <v>242</v>
      </c>
      <c r="AN80" s="23">
        <v>2.8760330578512399</v>
      </c>
      <c r="AO80" s="23">
        <v>242</v>
      </c>
      <c r="AP80" s="23">
        <v>2.7892561983471076</v>
      </c>
      <c r="AQ80" s="23">
        <v>242</v>
      </c>
      <c r="AR80" s="23">
        <v>3.5041322314049586</v>
      </c>
      <c r="AS80" s="23">
        <v>242</v>
      </c>
      <c r="AT80" s="23">
        <v>2.6390041493775933</v>
      </c>
      <c r="AU80" s="23">
        <v>241</v>
      </c>
      <c r="AV80" s="23">
        <v>3.6556016597510372</v>
      </c>
      <c r="AW80" s="23">
        <v>241</v>
      </c>
    </row>
    <row r="81" spans="1:49" x14ac:dyDescent="0.25">
      <c r="A81" s="22" t="str">
        <f t="shared" si="2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1.5</v>
      </c>
      <c r="I81" s="23">
        <v>2</v>
      </c>
      <c r="J81" s="23">
        <v>4</v>
      </c>
      <c r="K81" s="23">
        <v>2</v>
      </c>
      <c r="L81" s="23">
        <v>3</v>
      </c>
      <c r="M81" s="23">
        <v>2</v>
      </c>
      <c r="N81" s="23">
        <v>2.5</v>
      </c>
      <c r="O81" s="23">
        <v>2</v>
      </c>
      <c r="P81" s="23">
        <v>5.5</v>
      </c>
      <c r="Q81" s="23">
        <v>2</v>
      </c>
      <c r="R81" s="23">
        <v>4.5</v>
      </c>
      <c r="S81" s="23">
        <v>2</v>
      </c>
      <c r="T81" s="23">
        <v>3.5</v>
      </c>
      <c r="U81" s="23">
        <v>2</v>
      </c>
      <c r="V81" s="23">
        <v>3.5</v>
      </c>
      <c r="W81" s="23">
        <v>2</v>
      </c>
      <c r="X81" s="23">
        <v>3.5</v>
      </c>
      <c r="Y81" s="23">
        <v>2</v>
      </c>
      <c r="Z81" s="23">
        <v>1</v>
      </c>
      <c r="AA81" s="23">
        <v>2</v>
      </c>
      <c r="AB81" s="23">
        <v>4</v>
      </c>
      <c r="AC81" s="23">
        <v>2</v>
      </c>
      <c r="AD81" s="23">
        <v>1.5</v>
      </c>
      <c r="AE81" s="23">
        <v>2</v>
      </c>
      <c r="AF81" s="23">
        <v>3.5</v>
      </c>
      <c r="AG81" s="23">
        <v>2</v>
      </c>
      <c r="AH81" s="23">
        <v>2.5</v>
      </c>
      <c r="AI81" s="23">
        <v>2</v>
      </c>
      <c r="AJ81" s="23">
        <v>3</v>
      </c>
      <c r="AK81" s="23">
        <v>2</v>
      </c>
      <c r="AL81" s="23">
        <v>3</v>
      </c>
      <c r="AM81" s="23">
        <v>2</v>
      </c>
      <c r="AN81" s="23">
        <v>2.5</v>
      </c>
      <c r="AO81" s="23">
        <v>2</v>
      </c>
      <c r="AP81" s="23">
        <v>2</v>
      </c>
      <c r="AQ81" s="23">
        <v>2</v>
      </c>
      <c r="AR81" s="23">
        <v>1</v>
      </c>
      <c r="AS81" s="23">
        <v>2</v>
      </c>
      <c r="AT81" s="23">
        <v>2.5</v>
      </c>
      <c r="AU81" s="23">
        <v>2</v>
      </c>
      <c r="AV81" s="23">
        <v>4</v>
      </c>
      <c r="AW81" s="23">
        <v>2</v>
      </c>
    </row>
    <row r="82" spans="1:49" x14ac:dyDescent="0.25">
      <c r="A82" s="22" t="str">
        <f t="shared" si="2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59</v>
      </c>
      <c r="H82" s="23">
        <v>1.4210526315789473</v>
      </c>
      <c r="I82" s="23">
        <v>38</v>
      </c>
      <c r="J82" s="23">
        <v>3.6315789473684212</v>
      </c>
      <c r="K82" s="23">
        <v>38</v>
      </c>
      <c r="L82" s="23">
        <v>2.8684210526315788</v>
      </c>
      <c r="M82" s="23">
        <v>38</v>
      </c>
      <c r="N82" s="23">
        <v>2.5526315789473686</v>
      </c>
      <c r="O82" s="23">
        <v>38</v>
      </c>
      <c r="P82" s="23">
        <v>3.8157894736842106</v>
      </c>
      <c r="Q82" s="23">
        <v>38</v>
      </c>
      <c r="R82" s="23">
        <v>4.0789473684210522</v>
      </c>
      <c r="S82" s="23">
        <v>38</v>
      </c>
      <c r="T82" s="23">
        <v>3.236842105263158</v>
      </c>
      <c r="U82" s="23">
        <v>38</v>
      </c>
      <c r="V82" s="23">
        <v>3.8421052631578947</v>
      </c>
      <c r="W82" s="23">
        <v>38</v>
      </c>
      <c r="X82" s="23">
        <v>3.6578947368421053</v>
      </c>
      <c r="Y82" s="23">
        <v>38</v>
      </c>
      <c r="Z82" s="23">
        <v>2</v>
      </c>
      <c r="AA82" s="23">
        <v>37</v>
      </c>
      <c r="AB82" s="23">
        <v>4.1351351351351351</v>
      </c>
      <c r="AC82" s="23">
        <v>37</v>
      </c>
      <c r="AD82" s="23">
        <v>3.1081081081081079</v>
      </c>
      <c r="AE82" s="23">
        <v>37</v>
      </c>
      <c r="AF82" s="23">
        <v>3.3243243243243241</v>
      </c>
      <c r="AG82" s="23">
        <v>37</v>
      </c>
      <c r="AH82" s="23">
        <v>2.0810810810810811</v>
      </c>
      <c r="AI82" s="23">
        <v>37</v>
      </c>
      <c r="AJ82" s="23">
        <v>3.3157894736842106</v>
      </c>
      <c r="AK82" s="23">
        <v>38</v>
      </c>
      <c r="AL82" s="23">
        <v>2.736842105263158</v>
      </c>
      <c r="AM82" s="23">
        <v>38</v>
      </c>
      <c r="AN82" s="23">
        <v>2.763157894736842</v>
      </c>
      <c r="AO82" s="23">
        <v>38</v>
      </c>
      <c r="AP82" s="23">
        <v>2.6216216216216215</v>
      </c>
      <c r="AQ82" s="23">
        <v>37</v>
      </c>
      <c r="AR82" s="23">
        <v>2.5</v>
      </c>
      <c r="AS82" s="23">
        <v>38</v>
      </c>
      <c r="AT82" s="23">
        <v>2.5675675675675675</v>
      </c>
      <c r="AU82" s="23">
        <v>37</v>
      </c>
      <c r="AV82" s="23">
        <v>4</v>
      </c>
      <c r="AW82" s="23">
        <v>38</v>
      </c>
    </row>
    <row r="83" spans="1:49" x14ac:dyDescent="0.25">
      <c r="A83" s="22" t="str">
        <f t="shared" si="2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272</v>
      </c>
      <c r="H83" s="23">
        <v>1.7805907172995781</v>
      </c>
      <c r="I83" s="23">
        <v>237</v>
      </c>
      <c r="J83" s="23">
        <v>3.6059322033898304</v>
      </c>
      <c r="K83" s="23">
        <v>236</v>
      </c>
      <c r="L83" s="23">
        <v>2.928270042194093</v>
      </c>
      <c r="M83" s="23">
        <v>237</v>
      </c>
      <c r="N83" s="23">
        <v>2.5635593220338984</v>
      </c>
      <c r="O83" s="23">
        <v>236</v>
      </c>
      <c r="P83" s="23">
        <v>3.5659574468085107</v>
      </c>
      <c r="Q83" s="23">
        <v>235</v>
      </c>
      <c r="R83" s="23">
        <v>3.7203389830508473</v>
      </c>
      <c r="S83" s="23">
        <v>236</v>
      </c>
      <c r="T83" s="23">
        <v>3.3690987124463518</v>
      </c>
      <c r="U83" s="23">
        <v>233</v>
      </c>
      <c r="V83" s="23">
        <v>3.4743589743589745</v>
      </c>
      <c r="W83" s="23">
        <v>234</v>
      </c>
      <c r="X83" s="23">
        <v>3.7167381974248928</v>
      </c>
      <c r="Y83" s="23">
        <v>233</v>
      </c>
      <c r="Z83" s="23">
        <v>1.5702127659574467</v>
      </c>
      <c r="AA83" s="23">
        <v>235</v>
      </c>
      <c r="AB83" s="23">
        <v>4.0595744680851062</v>
      </c>
      <c r="AC83" s="23">
        <v>235</v>
      </c>
      <c r="AD83" s="23">
        <v>3.1324786324786325</v>
      </c>
      <c r="AE83" s="23">
        <v>234</v>
      </c>
      <c r="AF83" s="23">
        <v>3.4957264957264957</v>
      </c>
      <c r="AG83" s="23">
        <v>234</v>
      </c>
      <c r="AH83" s="23">
        <v>1.8927038626609443</v>
      </c>
      <c r="AI83" s="23">
        <v>233</v>
      </c>
      <c r="AJ83" s="23">
        <v>4.1008403361344534</v>
      </c>
      <c r="AK83" s="23">
        <v>238</v>
      </c>
      <c r="AL83" s="23">
        <v>3.3361344537815127</v>
      </c>
      <c r="AM83" s="23">
        <v>238</v>
      </c>
      <c r="AN83" s="23">
        <v>3.3855932203389831</v>
      </c>
      <c r="AO83" s="23">
        <v>236</v>
      </c>
      <c r="AP83" s="23">
        <v>3.3389830508474576</v>
      </c>
      <c r="AQ83" s="23">
        <v>236</v>
      </c>
      <c r="AR83" s="23">
        <v>3.7426160337552741</v>
      </c>
      <c r="AS83" s="23">
        <v>237</v>
      </c>
      <c r="AT83" s="23">
        <v>3.0632911392405062</v>
      </c>
      <c r="AU83" s="23">
        <v>237</v>
      </c>
      <c r="AV83" s="23">
        <v>4.5127118644067794</v>
      </c>
      <c r="AW83" s="23">
        <v>236</v>
      </c>
    </row>
    <row r="84" spans="1:49" x14ac:dyDescent="0.25">
      <c r="A84" s="22" t="str">
        <f t="shared" si="2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128</v>
      </c>
      <c r="H84" s="23">
        <v>1.9907407407407407</v>
      </c>
      <c r="I84" s="23">
        <v>108</v>
      </c>
      <c r="J84" s="23">
        <v>3.4629629629629628</v>
      </c>
      <c r="K84" s="23">
        <v>108</v>
      </c>
      <c r="L84" s="23">
        <v>2.9351851851851851</v>
      </c>
      <c r="M84" s="23">
        <v>108</v>
      </c>
      <c r="N84" s="23">
        <v>2.6448598130841123</v>
      </c>
      <c r="O84" s="23">
        <v>107</v>
      </c>
      <c r="P84" s="23">
        <v>3.7129629629629628</v>
      </c>
      <c r="Q84" s="23">
        <v>108</v>
      </c>
      <c r="R84" s="23">
        <v>3.7685185185185186</v>
      </c>
      <c r="S84" s="23">
        <v>108</v>
      </c>
      <c r="T84" s="23">
        <v>3.3518518518518516</v>
      </c>
      <c r="U84" s="23">
        <v>108</v>
      </c>
      <c r="V84" s="23">
        <v>3.0092592592592591</v>
      </c>
      <c r="W84" s="23">
        <v>108</v>
      </c>
      <c r="X84" s="23">
        <v>3.2616822429906542</v>
      </c>
      <c r="Y84" s="23">
        <v>107</v>
      </c>
      <c r="Z84" s="23">
        <v>1.9345794392523366</v>
      </c>
      <c r="AA84" s="23">
        <v>107</v>
      </c>
      <c r="AB84" s="23">
        <v>4.3644859813084116</v>
      </c>
      <c r="AC84" s="23">
        <v>107</v>
      </c>
      <c r="AD84" s="23">
        <v>3.4392523364485981</v>
      </c>
      <c r="AE84" s="23">
        <v>107</v>
      </c>
      <c r="AF84" s="23">
        <v>3.8504672897196262</v>
      </c>
      <c r="AG84" s="23">
        <v>107</v>
      </c>
      <c r="AH84" s="23">
        <v>1.8691588785046729</v>
      </c>
      <c r="AI84" s="23">
        <v>107</v>
      </c>
      <c r="AJ84" s="23">
        <v>4.583333333333333</v>
      </c>
      <c r="AK84" s="23">
        <v>108</v>
      </c>
      <c r="AL84" s="23">
        <v>4.009345794392523</v>
      </c>
      <c r="AM84" s="23">
        <v>107</v>
      </c>
      <c r="AN84" s="23">
        <v>4</v>
      </c>
      <c r="AO84" s="23">
        <v>107</v>
      </c>
      <c r="AP84" s="23">
        <v>3.4166666666666665</v>
      </c>
      <c r="AQ84" s="23">
        <v>108</v>
      </c>
      <c r="AR84" s="23">
        <v>3.9722222222222223</v>
      </c>
      <c r="AS84" s="23">
        <v>108</v>
      </c>
      <c r="AT84" s="23">
        <v>3.3611111111111112</v>
      </c>
      <c r="AU84" s="23">
        <v>108</v>
      </c>
      <c r="AV84" s="23">
        <v>4.9065420560747661</v>
      </c>
      <c r="AW84" s="23">
        <v>107</v>
      </c>
    </row>
    <row r="85" spans="1:49" x14ac:dyDescent="0.25">
      <c r="A85" s="22" t="str">
        <f t="shared" si="2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150</v>
      </c>
      <c r="H85" s="23">
        <v>2.0072992700729926</v>
      </c>
      <c r="I85" s="23">
        <v>137</v>
      </c>
      <c r="J85" s="23">
        <v>3.5182481751824817</v>
      </c>
      <c r="K85" s="23">
        <v>137</v>
      </c>
      <c r="L85" s="23">
        <v>2.9044117647058822</v>
      </c>
      <c r="M85" s="23">
        <v>136</v>
      </c>
      <c r="N85" s="23">
        <v>2.2919708029197081</v>
      </c>
      <c r="O85" s="23">
        <v>137</v>
      </c>
      <c r="P85" s="23">
        <v>3.5255474452554743</v>
      </c>
      <c r="Q85" s="23">
        <v>137</v>
      </c>
      <c r="R85" s="23">
        <v>3.394160583941606</v>
      </c>
      <c r="S85" s="23">
        <v>137</v>
      </c>
      <c r="T85" s="23">
        <v>2.8823529411764706</v>
      </c>
      <c r="U85" s="23">
        <v>136</v>
      </c>
      <c r="V85" s="23">
        <v>3.1897810218978102</v>
      </c>
      <c r="W85" s="23">
        <v>137</v>
      </c>
      <c r="X85" s="23">
        <v>3.2262773722627736</v>
      </c>
      <c r="Y85" s="23">
        <v>137</v>
      </c>
      <c r="Z85" s="23">
        <v>1.3676470588235294</v>
      </c>
      <c r="AA85" s="23">
        <v>136</v>
      </c>
      <c r="AB85" s="23">
        <v>3.5</v>
      </c>
      <c r="AC85" s="23">
        <v>136</v>
      </c>
      <c r="AD85" s="23">
        <v>2.6074074074074076</v>
      </c>
      <c r="AE85" s="23">
        <v>135</v>
      </c>
      <c r="AF85" s="23">
        <v>2.8308823529411766</v>
      </c>
      <c r="AG85" s="23">
        <v>136</v>
      </c>
      <c r="AH85" s="23">
        <v>1.6029411764705883</v>
      </c>
      <c r="AI85" s="23">
        <v>136</v>
      </c>
      <c r="AJ85" s="23">
        <v>3.6715328467153285</v>
      </c>
      <c r="AK85" s="23">
        <v>137</v>
      </c>
      <c r="AL85" s="23">
        <v>3.0583941605839415</v>
      </c>
      <c r="AM85" s="23">
        <v>137</v>
      </c>
      <c r="AN85" s="23">
        <v>2.9270072992700729</v>
      </c>
      <c r="AO85" s="23">
        <v>137</v>
      </c>
      <c r="AP85" s="23">
        <v>2.7153284671532845</v>
      </c>
      <c r="AQ85" s="23">
        <v>137</v>
      </c>
      <c r="AR85" s="23">
        <v>3.2262773722627736</v>
      </c>
      <c r="AS85" s="23">
        <v>137</v>
      </c>
      <c r="AT85" s="23">
        <v>3.1751824817518246</v>
      </c>
      <c r="AU85" s="23">
        <v>137</v>
      </c>
      <c r="AV85" s="23">
        <v>4.3649635036496353</v>
      </c>
      <c r="AW85" s="23">
        <v>137</v>
      </c>
    </row>
    <row r="86" spans="1:49" x14ac:dyDescent="0.25">
      <c r="A86" s="22" t="str">
        <f t="shared" si="2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11</v>
      </c>
      <c r="H86" s="23">
        <v>1.5</v>
      </c>
      <c r="I86" s="23">
        <v>10</v>
      </c>
      <c r="J86" s="23">
        <v>2.9</v>
      </c>
      <c r="K86" s="23">
        <v>10</v>
      </c>
      <c r="L86" s="23">
        <v>2.4</v>
      </c>
      <c r="M86" s="23">
        <v>10</v>
      </c>
      <c r="N86" s="23">
        <v>2.5</v>
      </c>
      <c r="O86" s="23">
        <v>10</v>
      </c>
      <c r="P86" s="23">
        <v>3.3</v>
      </c>
      <c r="Q86" s="23">
        <v>10</v>
      </c>
      <c r="R86" s="23">
        <v>3.4</v>
      </c>
      <c r="S86" s="23">
        <v>10</v>
      </c>
      <c r="T86" s="23">
        <v>3.3</v>
      </c>
      <c r="U86" s="23">
        <v>10</v>
      </c>
      <c r="V86" s="23">
        <v>3.3</v>
      </c>
      <c r="W86" s="23">
        <v>10</v>
      </c>
      <c r="X86" s="23">
        <v>3.7</v>
      </c>
      <c r="Y86" s="23">
        <v>10</v>
      </c>
      <c r="Z86" s="23">
        <v>1.7</v>
      </c>
      <c r="AA86" s="23">
        <v>10</v>
      </c>
      <c r="AB86" s="23">
        <v>5</v>
      </c>
      <c r="AC86" s="23">
        <v>10</v>
      </c>
      <c r="AD86" s="23">
        <v>3.9</v>
      </c>
      <c r="AE86" s="23">
        <v>10</v>
      </c>
      <c r="AF86" s="23">
        <v>4.9000000000000004</v>
      </c>
      <c r="AG86" s="23">
        <v>10</v>
      </c>
      <c r="AH86" s="23">
        <v>1.4</v>
      </c>
      <c r="AI86" s="23">
        <v>10</v>
      </c>
      <c r="AJ86" s="23">
        <v>5</v>
      </c>
      <c r="AK86" s="23">
        <v>10</v>
      </c>
      <c r="AL86" s="23">
        <v>4.0999999999999996</v>
      </c>
      <c r="AM86" s="23">
        <v>10</v>
      </c>
      <c r="AN86" s="23">
        <v>3.4</v>
      </c>
      <c r="AO86" s="23">
        <v>10</v>
      </c>
      <c r="AP86" s="23">
        <v>2.6</v>
      </c>
      <c r="AQ86" s="23">
        <v>10</v>
      </c>
      <c r="AR86" s="23">
        <v>3.1111111111111112</v>
      </c>
      <c r="AS86" s="23">
        <v>9</v>
      </c>
      <c r="AT86" s="23">
        <v>3.2</v>
      </c>
      <c r="AU86" s="23">
        <v>10</v>
      </c>
      <c r="AV86" s="23">
        <v>5.3</v>
      </c>
      <c r="AW86" s="23">
        <v>10</v>
      </c>
    </row>
    <row r="87" spans="1:49" x14ac:dyDescent="0.25">
      <c r="A87" s="22" t="str">
        <f t="shared" si="2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339</v>
      </c>
      <c r="H87" s="23">
        <v>1.6775362318840579</v>
      </c>
      <c r="I87" s="23">
        <v>276</v>
      </c>
      <c r="J87" s="23">
        <v>3.2945454545454544</v>
      </c>
      <c r="K87" s="23">
        <v>275</v>
      </c>
      <c r="L87" s="23">
        <v>2.7854545454545456</v>
      </c>
      <c r="M87" s="23">
        <v>275</v>
      </c>
      <c r="N87" s="23">
        <v>2.3576642335766422</v>
      </c>
      <c r="O87" s="23">
        <v>274</v>
      </c>
      <c r="P87" s="23">
        <v>3.7246376811594204</v>
      </c>
      <c r="Q87" s="23">
        <v>276</v>
      </c>
      <c r="R87" s="23">
        <v>3.9018181818181819</v>
      </c>
      <c r="S87" s="23">
        <v>275</v>
      </c>
      <c r="T87" s="23">
        <v>3.4908424908424909</v>
      </c>
      <c r="U87" s="23">
        <v>273</v>
      </c>
      <c r="V87" s="23">
        <v>3.4836363636363634</v>
      </c>
      <c r="W87" s="23">
        <v>275</v>
      </c>
      <c r="X87" s="23">
        <v>3.5415162454873648</v>
      </c>
      <c r="Y87" s="23">
        <v>277</v>
      </c>
      <c r="Z87" s="23">
        <v>1.5418181818181818</v>
      </c>
      <c r="AA87" s="23">
        <v>275</v>
      </c>
      <c r="AB87" s="23">
        <v>4.054744525547445</v>
      </c>
      <c r="AC87" s="23">
        <v>274</v>
      </c>
      <c r="AD87" s="23">
        <v>3.1204379562043796</v>
      </c>
      <c r="AE87" s="23">
        <v>274</v>
      </c>
      <c r="AF87" s="23">
        <v>3.5934065934065935</v>
      </c>
      <c r="AG87" s="23">
        <v>273</v>
      </c>
      <c r="AH87" s="23">
        <v>1.9054545454545455</v>
      </c>
      <c r="AI87" s="23">
        <v>275</v>
      </c>
      <c r="AJ87" s="23">
        <v>4.0797101449275361</v>
      </c>
      <c r="AK87" s="23">
        <v>276</v>
      </c>
      <c r="AL87" s="23">
        <v>3.5760869565217392</v>
      </c>
      <c r="AM87" s="23">
        <v>276</v>
      </c>
      <c r="AN87" s="23">
        <v>3.4545454545454546</v>
      </c>
      <c r="AO87" s="23">
        <v>275</v>
      </c>
      <c r="AP87" s="23">
        <v>3.24</v>
      </c>
      <c r="AQ87" s="23">
        <v>275</v>
      </c>
      <c r="AR87" s="23">
        <v>3.32</v>
      </c>
      <c r="AS87" s="23">
        <v>275</v>
      </c>
      <c r="AT87" s="23">
        <v>3.3963636363636365</v>
      </c>
      <c r="AU87" s="23">
        <v>275</v>
      </c>
      <c r="AV87" s="23">
        <v>4.6389891696750905</v>
      </c>
      <c r="AW87" s="23">
        <v>277</v>
      </c>
    </row>
    <row r="88" spans="1:49" x14ac:dyDescent="0.25">
      <c r="A88" s="22" t="str">
        <f t="shared" si="2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1581</v>
      </c>
      <c r="H88" s="23">
        <v>1.7699248120300752</v>
      </c>
      <c r="I88" s="23">
        <v>1330</v>
      </c>
      <c r="J88" s="23">
        <v>3.3484162895927603</v>
      </c>
      <c r="K88" s="23">
        <v>1326</v>
      </c>
      <c r="L88" s="23">
        <v>2.8511278195488723</v>
      </c>
      <c r="M88" s="23">
        <v>1330</v>
      </c>
      <c r="N88" s="23">
        <v>2.4962006079027357</v>
      </c>
      <c r="O88" s="23">
        <v>1316</v>
      </c>
      <c r="P88" s="23">
        <v>3.8647014361300074</v>
      </c>
      <c r="Q88" s="23">
        <v>1323</v>
      </c>
      <c r="R88" s="23">
        <v>3.9962377727614746</v>
      </c>
      <c r="S88" s="23">
        <v>1329</v>
      </c>
      <c r="T88" s="23">
        <v>3.3290273556231003</v>
      </c>
      <c r="U88" s="23">
        <v>1316</v>
      </c>
      <c r="V88" s="23">
        <v>3.1139622641509432</v>
      </c>
      <c r="W88" s="23">
        <v>1325</v>
      </c>
      <c r="X88" s="23">
        <v>3.2664150943396226</v>
      </c>
      <c r="Y88" s="23">
        <v>1325</v>
      </c>
      <c r="Z88" s="23">
        <v>1.6892097264437691</v>
      </c>
      <c r="AA88" s="23">
        <v>1316</v>
      </c>
      <c r="AB88" s="23">
        <v>4.1234756097560972</v>
      </c>
      <c r="AC88" s="23">
        <v>1312</v>
      </c>
      <c r="AD88" s="23">
        <v>3.149390243902439</v>
      </c>
      <c r="AE88" s="23">
        <v>1312</v>
      </c>
      <c r="AF88" s="23">
        <v>3.5355233002291824</v>
      </c>
      <c r="AG88" s="23">
        <v>1309</v>
      </c>
      <c r="AH88" s="23">
        <v>1.6799387442572742</v>
      </c>
      <c r="AI88" s="23">
        <v>1306</v>
      </c>
      <c r="AJ88" s="23">
        <v>4.2852830188679247</v>
      </c>
      <c r="AK88" s="23">
        <v>1325</v>
      </c>
      <c r="AL88" s="23">
        <v>3.7097505668934239</v>
      </c>
      <c r="AM88" s="23">
        <v>1323</v>
      </c>
      <c r="AN88" s="23">
        <v>3.6990144048521607</v>
      </c>
      <c r="AO88" s="23">
        <v>1319</v>
      </c>
      <c r="AP88" s="23">
        <v>3.257747543461829</v>
      </c>
      <c r="AQ88" s="23">
        <v>1323</v>
      </c>
      <c r="AR88" s="23">
        <v>3.6198034769463341</v>
      </c>
      <c r="AS88" s="23">
        <v>1323</v>
      </c>
      <c r="AT88" s="23">
        <v>2.9962121212121211</v>
      </c>
      <c r="AU88" s="23">
        <v>1320</v>
      </c>
      <c r="AV88" s="23">
        <v>4.4894099848714069</v>
      </c>
      <c r="AW88" s="23">
        <v>1322</v>
      </c>
    </row>
    <row r="89" spans="1:49" x14ac:dyDescent="0.25">
      <c r="A89" s="22" t="str">
        <f t="shared" si="2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138</v>
      </c>
      <c r="H89" s="23">
        <v>1.6037735849056605</v>
      </c>
      <c r="I89" s="23">
        <v>106</v>
      </c>
      <c r="J89" s="23">
        <v>3.6666666666666665</v>
      </c>
      <c r="K89" s="23">
        <v>105</v>
      </c>
      <c r="L89" s="23">
        <v>2.9523809523809526</v>
      </c>
      <c r="M89" s="23">
        <v>105</v>
      </c>
      <c r="N89" s="23">
        <v>2.8952380952380952</v>
      </c>
      <c r="O89" s="23">
        <v>105</v>
      </c>
      <c r="P89" s="23">
        <v>3.6476190476190475</v>
      </c>
      <c r="Q89" s="23">
        <v>105</v>
      </c>
      <c r="R89" s="23">
        <v>3.9523809523809526</v>
      </c>
      <c r="S89" s="23">
        <v>105</v>
      </c>
      <c r="T89" s="23">
        <v>3.4038461538461537</v>
      </c>
      <c r="U89" s="23">
        <v>104</v>
      </c>
      <c r="V89" s="23">
        <v>3.5849056603773586</v>
      </c>
      <c r="W89" s="23">
        <v>106</v>
      </c>
      <c r="X89" s="23">
        <v>3.6132075471698113</v>
      </c>
      <c r="Y89" s="23">
        <v>106</v>
      </c>
      <c r="Z89" s="23">
        <v>1.7307692307692308</v>
      </c>
      <c r="AA89" s="23">
        <v>104</v>
      </c>
      <c r="AB89" s="23">
        <v>3.625</v>
      </c>
      <c r="AC89" s="23">
        <v>104</v>
      </c>
      <c r="AD89" s="23">
        <v>2.621359223300971</v>
      </c>
      <c r="AE89" s="23">
        <v>103</v>
      </c>
      <c r="AF89" s="23">
        <v>2.5392156862745097</v>
      </c>
      <c r="AG89" s="23">
        <v>102</v>
      </c>
      <c r="AH89" s="23">
        <v>1.588235294117647</v>
      </c>
      <c r="AI89" s="23">
        <v>102</v>
      </c>
      <c r="AJ89" s="23">
        <v>4.1509433962264151</v>
      </c>
      <c r="AK89" s="23">
        <v>106</v>
      </c>
      <c r="AL89" s="23">
        <v>3.4056603773584904</v>
      </c>
      <c r="AM89" s="23">
        <v>106</v>
      </c>
      <c r="AN89" s="23">
        <v>3.4230769230769229</v>
      </c>
      <c r="AO89" s="23">
        <v>104</v>
      </c>
      <c r="AP89" s="23">
        <v>2.9142857142857141</v>
      </c>
      <c r="AQ89" s="23">
        <v>105</v>
      </c>
      <c r="AR89" s="23">
        <v>3.203883495145631</v>
      </c>
      <c r="AS89" s="23">
        <v>103</v>
      </c>
      <c r="AT89" s="23">
        <v>2.7428571428571429</v>
      </c>
      <c r="AU89" s="23">
        <v>105</v>
      </c>
      <c r="AV89" s="23">
        <v>2.8679245283018866</v>
      </c>
      <c r="AW89" s="23">
        <v>106</v>
      </c>
    </row>
    <row r="90" spans="1:49" x14ac:dyDescent="0.25">
      <c r="A90" s="22" t="str">
        <f t="shared" si="2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6745</v>
      </c>
      <c r="H90" s="23">
        <v>1.6154942119323241</v>
      </c>
      <c r="I90" s="23">
        <v>5615</v>
      </c>
      <c r="J90" s="23">
        <v>3.4255395041911898</v>
      </c>
      <c r="K90" s="23">
        <v>5607</v>
      </c>
      <c r="L90" s="23">
        <v>2.9110555456331486</v>
      </c>
      <c r="M90" s="23">
        <v>5599</v>
      </c>
      <c r="N90" s="23">
        <v>2.5433494884221863</v>
      </c>
      <c r="O90" s="23">
        <v>5571</v>
      </c>
      <c r="P90" s="23">
        <v>3.6690544412607449</v>
      </c>
      <c r="Q90" s="23">
        <v>5584</v>
      </c>
      <c r="R90" s="23">
        <v>3.9751785714285712</v>
      </c>
      <c r="S90" s="23">
        <v>5600</v>
      </c>
      <c r="T90" s="23">
        <v>3.6491826836716363</v>
      </c>
      <c r="U90" s="23">
        <v>5567</v>
      </c>
      <c r="V90" s="23">
        <v>3.5196779964221823</v>
      </c>
      <c r="W90" s="23">
        <v>5590</v>
      </c>
      <c r="X90" s="23">
        <v>3.835123523093448</v>
      </c>
      <c r="Y90" s="23">
        <v>5586</v>
      </c>
      <c r="Z90" s="23">
        <v>1.7890105943616448</v>
      </c>
      <c r="AA90" s="23">
        <v>5569</v>
      </c>
      <c r="AB90" s="23">
        <v>3.5296023034011159</v>
      </c>
      <c r="AC90" s="23">
        <v>5557</v>
      </c>
      <c r="AD90" s="23">
        <v>2.6274932614555255</v>
      </c>
      <c r="AE90" s="23">
        <v>5565</v>
      </c>
      <c r="AF90" s="23">
        <v>2.5009012256669072</v>
      </c>
      <c r="AG90" s="23">
        <v>5548</v>
      </c>
      <c r="AH90" s="23">
        <v>1.7399565689467971</v>
      </c>
      <c r="AI90" s="23">
        <v>5526</v>
      </c>
      <c r="AJ90" s="23">
        <v>3.414929627650098</v>
      </c>
      <c r="AK90" s="23">
        <v>5613</v>
      </c>
      <c r="AL90" s="23">
        <v>2.819414703783012</v>
      </c>
      <c r="AM90" s="23">
        <v>5604</v>
      </c>
      <c r="AN90" s="23">
        <v>2.8093364335539261</v>
      </c>
      <c r="AO90" s="23">
        <v>5591</v>
      </c>
      <c r="AP90" s="23">
        <v>2.7718481375358168</v>
      </c>
      <c r="AQ90" s="23">
        <v>5584</v>
      </c>
      <c r="AR90" s="23">
        <v>3.5166874888452613</v>
      </c>
      <c r="AS90" s="23">
        <v>5603</v>
      </c>
      <c r="AT90" s="23">
        <v>2.6092715231788079</v>
      </c>
      <c r="AU90" s="23">
        <v>5587</v>
      </c>
      <c r="AV90" s="23">
        <v>2.9844030118321978</v>
      </c>
      <c r="AW90" s="23">
        <v>5578</v>
      </c>
    </row>
    <row r="91" spans="1:49" x14ac:dyDescent="0.25">
      <c r="A91" s="22" t="str">
        <f t="shared" si="2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305</v>
      </c>
      <c r="H91" s="23">
        <v>1.5303643724696356</v>
      </c>
      <c r="I91" s="23">
        <v>247</v>
      </c>
      <c r="J91" s="23">
        <v>3.416326530612245</v>
      </c>
      <c r="K91" s="23">
        <v>245</v>
      </c>
      <c r="L91" s="23">
        <v>3.1138211382113821</v>
      </c>
      <c r="M91" s="23">
        <v>246</v>
      </c>
      <c r="N91" s="23">
        <v>2.6761133603238867</v>
      </c>
      <c r="O91" s="23">
        <v>247</v>
      </c>
      <c r="P91" s="23">
        <v>3.6599190283400809</v>
      </c>
      <c r="Q91" s="23">
        <v>247</v>
      </c>
      <c r="R91" s="23">
        <v>4.0242914979757085</v>
      </c>
      <c r="S91" s="23">
        <v>247</v>
      </c>
      <c r="T91" s="23">
        <v>3.8081632653061224</v>
      </c>
      <c r="U91" s="23">
        <v>245</v>
      </c>
      <c r="V91" s="23">
        <v>3.6422764227642275</v>
      </c>
      <c r="W91" s="23">
        <v>246</v>
      </c>
      <c r="X91" s="23">
        <v>3.8373983739837398</v>
      </c>
      <c r="Y91" s="23">
        <v>246</v>
      </c>
      <c r="Z91" s="23">
        <v>1.7346938775510203</v>
      </c>
      <c r="AA91" s="23">
        <v>245</v>
      </c>
      <c r="AB91" s="23">
        <v>3.4816326530612245</v>
      </c>
      <c r="AC91" s="23">
        <v>245</v>
      </c>
      <c r="AD91" s="23">
        <v>2.6612244897959183</v>
      </c>
      <c r="AE91" s="23">
        <v>245</v>
      </c>
      <c r="AF91" s="23">
        <v>2.4691358024691357</v>
      </c>
      <c r="AG91" s="23">
        <v>243</v>
      </c>
      <c r="AH91" s="23">
        <v>1.7520661157024793</v>
      </c>
      <c r="AI91" s="23">
        <v>242</v>
      </c>
      <c r="AJ91" s="23">
        <v>3.6844262295081966</v>
      </c>
      <c r="AK91" s="23">
        <v>244</v>
      </c>
      <c r="AL91" s="23">
        <v>2.9428571428571431</v>
      </c>
      <c r="AM91" s="23">
        <v>245</v>
      </c>
      <c r="AN91" s="23">
        <v>3.0655737704918034</v>
      </c>
      <c r="AO91" s="23">
        <v>244</v>
      </c>
      <c r="AP91" s="23">
        <v>2.6762295081967213</v>
      </c>
      <c r="AQ91" s="23">
        <v>244</v>
      </c>
      <c r="AR91" s="23">
        <v>3.3714285714285714</v>
      </c>
      <c r="AS91" s="23">
        <v>245</v>
      </c>
      <c r="AT91" s="23">
        <v>2.546938775510204</v>
      </c>
      <c r="AU91" s="23">
        <v>245</v>
      </c>
      <c r="AV91" s="23">
        <v>2.8429752066115701</v>
      </c>
      <c r="AW91" s="23">
        <v>242</v>
      </c>
    </row>
    <row r="92" spans="1:49" x14ac:dyDescent="0.25">
      <c r="A92" s="22" t="str">
        <f t="shared" si="2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805</v>
      </c>
      <c r="H92" s="23">
        <v>1.7159763313609468</v>
      </c>
      <c r="I92" s="23">
        <v>676</v>
      </c>
      <c r="J92" s="23">
        <v>3.2611275964391693</v>
      </c>
      <c r="K92" s="23">
        <v>674</v>
      </c>
      <c r="L92" s="23">
        <v>2.771851851851852</v>
      </c>
      <c r="M92" s="23">
        <v>675</v>
      </c>
      <c r="N92" s="23">
        <v>2.6032689450222883</v>
      </c>
      <c r="O92" s="23">
        <v>673</v>
      </c>
      <c r="P92" s="23">
        <v>3.5037147102526003</v>
      </c>
      <c r="Q92" s="23">
        <v>673</v>
      </c>
      <c r="R92" s="23">
        <v>3.6928783382789319</v>
      </c>
      <c r="S92" s="23">
        <v>674</v>
      </c>
      <c r="T92" s="23">
        <v>3.5669642857142856</v>
      </c>
      <c r="U92" s="23">
        <v>672</v>
      </c>
      <c r="V92" s="23">
        <v>3.5200594353640415</v>
      </c>
      <c r="W92" s="23">
        <v>673</v>
      </c>
      <c r="X92" s="23">
        <v>3.8338323353293413</v>
      </c>
      <c r="Y92" s="23">
        <v>668</v>
      </c>
      <c r="Z92" s="23">
        <v>1.5644444444444445</v>
      </c>
      <c r="AA92" s="23">
        <v>675</v>
      </c>
      <c r="AB92" s="23">
        <v>3.6696296296296298</v>
      </c>
      <c r="AC92" s="23">
        <v>675</v>
      </c>
      <c r="AD92" s="23">
        <v>2.8766716196136701</v>
      </c>
      <c r="AE92" s="23">
        <v>673</v>
      </c>
      <c r="AF92" s="23">
        <v>2.9895988112927192</v>
      </c>
      <c r="AG92" s="23">
        <v>673</v>
      </c>
      <c r="AH92" s="23">
        <v>1.6428571428571428</v>
      </c>
      <c r="AI92" s="23">
        <v>672</v>
      </c>
      <c r="AJ92" s="23">
        <v>3.5185185185185186</v>
      </c>
      <c r="AK92" s="23">
        <v>675</v>
      </c>
      <c r="AL92" s="23">
        <v>2.7904903417533431</v>
      </c>
      <c r="AM92" s="23">
        <v>673</v>
      </c>
      <c r="AN92" s="23">
        <v>2.9019316493313521</v>
      </c>
      <c r="AO92" s="23">
        <v>673</v>
      </c>
      <c r="AP92" s="23">
        <v>2.7195845697329375</v>
      </c>
      <c r="AQ92" s="23">
        <v>674</v>
      </c>
      <c r="AR92" s="23">
        <v>3.543026706231454</v>
      </c>
      <c r="AS92" s="23">
        <v>674</v>
      </c>
      <c r="AT92" s="23">
        <v>2.4724292101341283</v>
      </c>
      <c r="AU92" s="23">
        <v>671</v>
      </c>
      <c r="AV92" s="23">
        <v>3.7544642857142856</v>
      </c>
      <c r="AW92" s="23">
        <v>672</v>
      </c>
    </row>
    <row r="93" spans="1:49" x14ac:dyDescent="0.25">
      <c r="A93" s="22" t="str">
        <f t="shared" si="2"/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1.5833333333333333</v>
      </c>
      <c r="I93" s="23">
        <v>84</v>
      </c>
      <c r="J93" s="23">
        <v>3.5903614457831323</v>
      </c>
      <c r="K93" s="23">
        <v>83</v>
      </c>
      <c r="L93" s="23">
        <v>2.9390243902439024</v>
      </c>
      <c r="M93" s="23">
        <v>82</v>
      </c>
      <c r="N93" s="23">
        <v>2.5180722891566263</v>
      </c>
      <c r="O93" s="23">
        <v>83</v>
      </c>
      <c r="P93" s="23">
        <v>4.1071428571428568</v>
      </c>
      <c r="Q93" s="23">
        <v>84</v>
      </c>
      <c r="R93" s="23">
        <v>3.7857142857142856</v>
      </c>
      <c r="S93" s="23">
        <v>84</v>
      </c>
      <c r="T93" s="23">
        <v>3.4642857142857144</v>
      </c>
      <c r="U93" s="23">
        <v>84</v>
      </c>
      <c r="V93" s="23">
        <v>3.5301204819277108</v>
      </c>
      <c r="W93" s="23">
        <v>83</v>
      </c>
      <c r="X93" s="23">
        <v>3.6024096385542168</v>
      </c>
      <c r="Y93" s="23">
        <v>83</v>
      </c>
      <c r="Z93" s="23">
        <v>1.4390243902439024</v>
      </c>
      <c r="AA93" s="23">
        <v>82</v>
      </c>
      <c r="AB93" s="23">
        <v>3.5</v>
      </c>
      <c r="AC93" s="23">
        <v>82</v>
      </c>
      <c r="AD93" s="23">
        <v>2.6585365853658538</v>
      </c>
      <c r="AE93" s="23">
        <v>82</v>
      </c>
      <c r="AF93" s="23">
        <v>2.7901234567901234</v>
      </c>
      <c r="AG93" s="23">
        <v>81</v>
      </c>
      <c r="AH93" s="23">
        <v>1.6419753086419753</v>
      </c>
      <c r="AI93" s="23">
        <v>81</v>
      </c>
      <c r="AJ93" s="23">
        <v>3.2261904761904763</v>
      </c>
      <c r="AK93" s="23">
        <v>84</v>
      </c>
      <c r="AL93" s="23">
        <v>2.4523809523809526</v>
      </c>
      <c r="AM93" s="23">
        <v>84</v>
      </c>
      <c r="AN93" s="23">
        <v>2.5119047619047619</v>
      </c>
      <c r="AO93" s="23">
        <v>84</v>
      </c>
      <c r="AP93" s="23">
        <v>2.6547619047619047</v>
      </c>
      <c r="AQ93" s="23">
        <v>84</v>
      </c>
      <c r="AR93" s="23">
        <v>3.2023809523809526</v>
      </c>
      <c r="AS93" s="23">
        <v>84</v>
      </c>
      <c r="AT93" s="23">
        <v>2.5180722891566263</v>
      </c>
      <c r="AU93" s="23">
        <v>83</v>
      </c>
      <c r="AV93" s="23">
        <v>3.6049382716049383</v>
      </c>
      <c r="AW93" s="23">
        <v>81</v>
      </c>
    </row>
    <row r="94" spans="1:49" x14ac:dyDescent="0.25">
      <c r="A94" s="22" t="str">
        <f t="shared" si="2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1034</v>
      </c>
      <c r="H94" s="23">
        <v>1.7494356659142212</v>
      </c>
      <c r="I94" s="23">
        <v>886</v>
      </c>
      <c r="J94" s="23">
        <v>3.7372593431483581</v>
      </c>
      <c r="K94" s="23">
        <v>883</v>
      </c>
      <c r="L94" s="23">
        <v>3.1360544217687076</v>
      </c>
      <c r="M94" s="23">
        <v>882</v>
      </c>
      <c r="N94" s="23">
        <v>2.7577142857142856</v>
      </c>
      <c r="O94" s="23">
        <v>875</v>
      </c>
      <c r="P94" s="23">
        <v>3.7995444191343966</v>
      </c>
      <c r="Q94" s="23">
        <v>878</v>
      </c>
      <c r="R94" s="23">
        <v>3.9659863945578233</v>
      </c>
      <c r="S94" s="23">
        <v>882</v>
      </c>
      <c r="T94" s="23">
        <v>3.3097949886104785</v>
      </c>
      <c r="U94" s="23">
        <v>878</v>
      </c>
      <c r="V94" s="23">
        <v>3.436013590033975</v>
      </c>
      <c r="W94" s="23">
        <v>883</v>
      </c>
      <c r="X94" s="23">
        <v>3.5073612684031712</v>
      </c>
      <c r="Y94" s="23">
        <v>883</v>
      </c>
      <c r="Z94" s="23">
        <v>1.6939704209328783</v>
      </c>
      <c r="AA94" s="23">
        <v>879</v>
      </c>
      <c r="AB94" s="23">
        <v>3.8259385665529009</v>
      </c>
      <c r="AC94" s="23">
        <v>879</v>
      </c>
      <c r="AD94" s="23">
        <v>2.9141876430205951</v>
      </c>
      <c r="AE94" s="23">
        <v>874</v>
      </c>
      <c r="AF94" s="23">
        <v>3.121142857142857</v>
      </c>
      <c r="AG94" s="23">
        <v>875</v>
      </c>
      <c r="AH94" s="23">
        <v>1.9055745164960183</v>
      </c>
      <c r="AI94" s="23">
        <v>879</v>
      </c>
      <c r="AJ94" s="23">
        <v>3.8741496598639458</v>
      </c>
      <c r="AK94" s="23">
        <v>882</v>
      </c>
      <c r="AL94" s="23">
        <v>3.4202733485193622</v>
      </c>
      <c r="AM94" s="23">
        <v>878</v>
      </c>
      <c r="AN94" s="23">
        <v>3.2704545454545455</v>
      </c>
      <c r="AO94" s="23">
        <v>880</v>
      </c>
      <c r="AP94" s="23">
        <v>3.0715909090909093</v>
      </c>
      <c r="AQ94" s="23">
        <v>880</v>
      </c>
      <c r="AR94" s="23">
        <v>3.4236902050113893</v>
      </c>
      <c r="AS94" s="23">
        <v>878</v>
      </c>
      <c r="AT94" s="23">
        <v>3.0011350737797957</v>
      </c>
      <c r="AU94" s="23">
        <v>881</v>
      </c>
      <c r="AV94" s="23">
        <v>3.5949943117178611</v>
      </c>
      <c r="AW94" s="23">
        <v>879</v>
      </c>
    </row>
    <row r="95" spans="1:49" x14ac:dyDescent="0.25">
      <c r="A95" s="22" t="str">
        <f t="shared" si="2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159</v>
      </c>
      <c r="H95" s="23">
        <v>1.711111111111111</v>
      </c>
      <c r="I95" s="23">
        <v>135</v>
      </c>
      <c r="J95" s="23">
        <v>3.4117647058823528</v>
      </c>
      <c r="K95" s="23">
        <v>136</v>
      </c>
      <c r="L95" s="23">
        <v>2.875</v>
      </c>
      <c r="M95" s="23">
        <v>136</v>
      </c>
      <c r="N95" s="23">
        <v>2.5661764705882355</v>
      </c>
      <c r="O95" s="23">
        <v>136</v>
      </c>
      <c r="P95" s="23">
        <v>3.7720588235294117</v>
      </c>
      <c r="Q95" s="23">
        <v>136</v>
      </c>
      <c r="R95" s="23">
        <v>3.6838235294117645</v>
      </c>
      <c r="S95" s="23">
        <v>136</v>
      </c>
      <c r="T95" s="23">
        <v>3.0735294117647061</v>
      </c>
      <c r="U95" s="23">
        <v>136</v>
      </c>
      <c r="V95" s="23">
        <v>3.125</v>
      </c>
      <c r="W95" s="23">
        <v>136</v>
      </c>
      <c r="X95" s="23">
        <v>3.3925925925925924</v>
      </c>
      <c r="Y95" s="23">
        <v>135</v>
      </c>
      <c r="Z95" s="23">
        <v>1.6691729323308271</v>
      </c>
      <c r="AA95" s="23">
        <v>133</v>
      </c>
      <c r="AB95" s="23">
        <v>3.9477611940298507</v>
      </c>
      <c r="AC95" s="23">
        <v>134</v>
      </c>
      <c r="AD95" s="23">
        <v>2.8646616541353382</v>
      </c>
      <c r="AE95" s="23">
        <v>133</v>
      </c>
      <c r="AF95" s="23">
        <v>3.1119402985074629</v>
      </c>
      <c r="AG95" s="23">
        <v>134</v>
      </c>
      <c r="AH95" s="23">
        <v>1.7819548872180451</v>
      </c>
      <c r="AI95" s="23">
        <v>133</v>
      </c>
      <c r="AJ95" s="23">
        <v>4.2222222222222223</v>
      </c>
      <c r="AK95" s="23">
        <v>135</v>
      </c>
      <c r="AL95" s="23">
        <v>3.5588235294117645</v>
      </c>
      <c r="AM95" s="23">
        <v>136</v>
      </c>
      <c r="AN95" s="23">
        <v>3.4701492537313432</v>
      </c>
      <c r="AO95" s="23">
        <v>134</v>
      </c>
      <c r="AP95" s="23">
        <v>3.1029411764705883</v>
      </c>
      <c r="AQ95" s="23">
        <v>136</v>
      </c>
      <c r="AR95" s="23">
        <v>3.4044117647058822</v>
      </c>
      <c r="AS95" s="23">
        <v>136</v>
      </c>
      <c r="AT95" s="23">
        <v>2.8970588235294117</v>
      </c>
      <c r="AU95" s="23">
        <v>136</v>
      </c>
      <c r="AV95" s="23">
        <v>3.8970588235294117</v>
      </c>
      <c r="AW95" s="23">
        <v>136</v>
      </c>
    </row>
    <row r="96" spans="1:49" x14ac:dyDescent="0.25">
      <c r="A96" s="22" t="str">
        <f t="shared" si="2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7647</v>
      </c>
      <c r="H96" s="23">
        <v>1.7459308634320261</v>
      </c>
      <c r="I96" s="23">
        <v>6451</v>
      </c>
      <c r="J96" s="23">
        <v>3.5947499223361294</v>
      </c>
      <c r="K96" s="23">
        <v>6438</v>
      </c>
      <c r="L96" s="23">
        <v>2.9444617299315494</v>
      </c>
      <c r="M96" s="23">
        <v>6428</v>
      </c>
      <c r="N96" s="23">
        <v>2.5639144685500233</v>
      </c>
      <c r="O96" s="23">
        <v>6407</v>
      </c>
      <c r="P96" s="23">
        <v>3.6543325526932082</v>
      </c>
      <c r="Q96" s="23">
        <v>6405</v>
      </c>
      <c r="R96" s="23">
        <v>3.8664490049751246</v>
      </c>
      <c r="S96" s="23">
        <v>6432</v>
      </c>
      <c r="T96" s="23">
        <v>3.372926447574335</v>
      </c>
      <c r="U96" s="23">
        <v>6390</v>
      </c>
      <c r="V96" s="23">
        <v>3.5170966739198009</v>
      </c>
      <c r="W96" s="23">
        <v>6434</v>
      </c>
      <c r="X96" s="23">
        <v>3.6799189273464297</v>
      </c>
      <c r="Y96" s="23">
        <v>6414</v>
      </c>
      <c r="Z96" s="23">
        <v>1.7304565353345842</v>
      </c>
      <c r="AA96" s="23">
        <v>6396</v>
      </c>
      <c r="AB96" s="23">
        <v>3.7922342257710975</v>
      </c>
      <c r="AC96" s="23">
        <v>6387</v>
      </c>
      <c r="AD96" s="23">
        <v>2.8286340852130327</v>
      </c>
      <c r="AE96" s="23">
        <v>6384</v>
      </c>
      <c r="AF96" s="23">
        <v>2.9475831763967357</v>
      </c>
      <c r="AG96" s="23">
        <v>6372</v>
      </c>
      <c r="AH96" s="23">
        <v>1.8835347669125726</v>
      </c>
      <c r="AI96" s="23">
        <v>6371</v>
      </c>
      <c r="AJ96" s="23">
        <v>3.7037094521185785</v>
      </c>
      <c r="AK96" s="23">
        <v>6443</v>
      </c>
      <c r="AL96" s="23">
        <v>3.1869754429592789</v>
      </c>
      <c r="AM96" s="23">
        <v>6434</v>
      </c>
      <c r="AN96" s="23">
        <v>3.1127550225821525</v>
      </c>
      <c r="AO96" s="23">
        <v>6421</v>
      </c>
      <c r="AP96" s="23">
        <v>2.957995003123048</v>
      </c>
      <c r="AQ96" s="23">
        <v>6404</v>
      </c>
      <c r="AR96" s="23">
        <v>3.4720796391351687</v>
      </c>
      <c r="AS96" s="23">
        <v>6429</v>
      </c>
      <c r="AT96" s="23">
        <v>2.9293181463566857</v>
      </c>
      <c r="AU96" s="23">
        <v>6409</v>
      </c>
      <c r="AV96" s="23">
        <v>3.5503041647168927</v>
      </c>
      <c r="AW96" s="23">
        <v>6411</v>
      </c>
    </row>
    <row r="97" spans="1:49" x14ac:dyDescent="0.25">
      <c r="A97" s="22" t="str">
        <f t="shared" si="2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328</v>
      </c>
      <c r="H97" s="23">
        <v>1.7695167286245352</v>
      </c>
      <c r="I97" s="23">
        <v>269</v>
      </c>
      <c r="J97" s="23">
        <v>3.5932835820895521</v>
      </c>
      <c r="K97" s="23">
        <v>268</v>
      </c>
      <c r="L97" s="23">
        <v>2.925650557620818</v>
      </c>
      <c r="M97" s="23">
        <v>269</v>
      </c>
      <c r="N97" s="23">
        <v>2.6679104477611939</v>
      </c>
      <c r="O97" s="23">
        <v>268</v>
      </c>
      <c r="P97" s="23">
        <v>3.5543071161048689</v>
      </c>
      <c r="Q97" s="23">
        <v>267</v>
      </c>
      <c r="R97" s="23">
        <v>3.8208955223880596</v>
      </c>
      <c r="S97" s="23">
        <v>268</v>
      </c>
      <c r="T97" s="23">
        <v>3.0792452830188681</v>
      </c>
      <c r="U97" s="23">
        <v>265</v>
      </c>
      <c r="V97" s="23">
        <v>2.7769516728624537</v>
      </c>
      <c r="W97" s="23">
        <v>269</v>
      </c>
      <c r="X97" s="23">
        <v>3.2453531598513012</v>
      </c>
      <c r="Y97" s="23">
        <v>269</v>
      </c>
      <c r="Z97" s="23">
        <v>1.6716417910447761</v>
      </c>
      <c r="AA97" s="23">
        <v>268</v>
      </c>
      <c r="AB97" s="23">
        <v>3.8501872659176031</v>
      </c>
      <c r="AC97" s="23">
        <v>267</v>
      </c>
      <c r="AD97" s="23">
        <v>3.1573033707865168</v>
      </c>
      <c r="AE97" s="23">
        <v>267</v>
      </c>
      <c r="AF97" s="23">
        <v>3.4624060150375939</v>
      </c>
      <c r="AG97" s="23">
        <v>266</v>
      </c>
      <c r="AH97" s="23">
        <v>1.6704119850187267</v>
      </c>
      <c r="AI97" s="23">
        <v>267</v>
      </c>
      <c r="AJ97" s="23">
        <v>4.0485074626865671</v>
      </c>
      <c r="AK97" s="23">
        <v>268</v>
      </c>
      <c r="AL97" s="23">
        <v>3.5261194029850746</v>
      </c>
      <c r="AM97" s="23">
        <v>268</v>
      </c>
      <c r="AN97" s="23">
        <v>3.6981132075471699</v>
      </c>
      <c r="AO97" s="23">
        <v>265</v>
      </c>
      <c r="AP97" s="23">
        <v>3.4210526315789473</v>
      </c>
      <c r="AQ97" s="23">
        <v>266</v>
      </c>
      <c r="AR97" s="23">
        <v>3.9776119402985075</v>
      </c>
      <c r="AS97" s="23">
        <v>268</v>
      </c>
      <c r="AT97" s="23">
        <v>2.4925373134328357</v>
      </c>
      <c r="AU97" s="23">
        <v>268</v>
      </c>
      <c r="AV97" s="23">
        <v>4.202247191011236</v>
      </c>
      <c r="AW97" s="23">
        <v>267</v>
      </c>
    </row>
    <row r="98" spans="1:49" x14ac:dyDescent="0.25">
      <c r="A98" s="22" t="str">
        <f t="shared" si="2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1.7160493827160495</v>
      </c>
      <c r="I98" s="23">
        <v>81</v>
      </c>
      <c r="J98" s="23">
        <v>3.4691358024691357</v>
      </c>
      <c r="K98" s="23">
        <v>81</v>
      </c>
      <c r="L98" s="23">
        <v>2.7374999999999998</v>
      </c>
      <c r="M98" s="23">
        <v>80</v>
      </c>
      <c r="N98" s="23">
        <v>2.4249999999999998</v>
      </c>
      <c r="O98" s="23">
        <v>80</v>
      </c>
      <c r="P98" s="23">
        <v>3.8641975308641974</v>
      </c>
      <c r="Q98" s="23">
        <v>81</v>
      </c>
      <c r="R98" s="23">
        <v>4.2222222222222223</v>
      </c>
      <c r="S98" s="23">
        <v>81</v>
      </c>
      <c r="T98" s="23">
        <v>3.5185185185185186</v>
      </c>
      <c r="U98" s="23">
        <v>81</v>
      </c>
      <c r="V98" s="23">
        <v>3.3374999999999999</v>
      </c>
      <c r="W98" s="23">
        <v>80</v>
      </c>
      <c r="X98" s="23">
        <v>3.5185185185185186</v>
      </c>
      <c r="Y98" s="23">
        <v>81</v>
      </c>
      <c r="Z98" s="23">
        <v>1.8875</v>
      </c>
      <c r="AA98" s="23">
        <v>80</v>
      </c>
      <c r="AB98" s="23">
        <v>4.375</v>
      </c>
      <c r="AC98" s="23">
        <v>80</v>
      </c>
      <c r="AD98" s="23">
        <v>3.4936708860759493</v>
      </c>
      <c r="AE98" s="23">
        <v>79</v>
      </c>
      <c r="AF98" s="23">
        <v>3.8333333333333335</v>
      </c>
      <c r="AG98" s="23">
        <v>78</v>
      </c>
      <c r="AH98" s="23">
        <v>1.8987341772151898</v>
      </c>
      <c r="AI98" s="23">
        <v>79</v>
      </c>
      <c r="AJ98" s="23">
        <v>4.3624999999999998</v>
      </c>
      <c r="AK98" s="23">
        <v>80</v>
      </c>
      <c r="AL98" s="23">
        <v>3.9750000000000001</v>
      </c>
      <c r="AM98" s="23">
        <v>80</v>
      </c>
      <c r="AN98" s="23">
        <v>3.8624999999999998</v>
      </c>
      <c r="AO98" s="23">
        <v>80</v>
      </c>
      <c r="AP98" s="23">
        <v>3.7692307692307692</v>
      </c>
      <c r="AQ98" s="23">
        <v>78</v>
      </c>
      <c r="AR98" s="23">
        <v>3.8374999999999999</v>
      </c>
      <c r="AS98" s="23">
        <v>80</v>
      </c>
      <c r="AT98" s="23">
        <v>3.0375000000000001</v>
      </c>
      <c r="AU98" s="23">
        <v>80</v>
      </c>
      <c r="AV98" s="23">
        <v>4.443037974683544</v>
      </c>
      <c r="AW98" s="23">
        <v>79</v>
      </c>
    </row>
    <row r="99" spans="1:49" x14ac:dyDescent="0.25">
      <c r="A99" s="22" t="str">
        <f t="shared" si="2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2</v>
      </c>
      <c r="I99" s="23">
        <v>4</v>
      </c>
      <c r="J99" s="23">
        <v>4</v>
      </c>
      <c r="K99" s="23">
        <v>4</v>
      </c>
      <c r="L99" s="23">
        <v>3</v>
      </c>
      <c r="M99" s="23">
        <v>4</v>
      </c>
      <c r="N99" s="23">
        <v>2.25</v>
      </c>
      <c r="O99" s="23">
        <v>4</v>
      </c>
      <c r="P99" s="23">
        <v>4</v>
      </c>
      <c r="Q99" s="23">
        <v>4</v>
      </c>
      <c r="R99" s="23">
        <v>3.75</v>
      </c>
      <c r="S99" s="23">
        <v>4</v>
      </c>
      <c r="T99" s="23">
        <v>3</v>
      </c>
      <c r="U99" s="23">
        <v>4</v>
      </c>
      <c r="V99" s="23">
        <v>2.5</v>
      </c>
      <c r="W99" s="23">
        <v>4</v>
      </c>
      <c r="X99" s="23">
        <v>3.25</v>
      </c>
      <c r="Y99" s="23">
        <v>4</v>
      </c>
      <c r="Z99" s="23">
        <v>1</v>
      </c>
      <c r="AA99" s="23">
        <v>4</v>
      </c>
      <c r="AB99" s="23">
        <v>4</v>
      </c>
      <c r="AC99" s="23">
        <v>4</v>
      </c>
      <c r="AD99" s="23">
        <v>2.5</v>
      </c>
      <c r="AE99" s="23">
        <v>4</v>
      </c>
      <c r="AF99" s="23">
        <v>3.5</v>
      </c>
      <c r="AG99" s="23">
        <v>4</v>
      </c>
      <c r="AH99" s="23">
        <v>1.5</v>
      </c>
      <c r="AI99" s="23">
        <v>4</v>
      </c>
      <c r="AJ99" s="23">
        <v>3.5</v>
      </c>
      <c r="AK99" s="23">
        <v>4</v>
      </c>
      <c r="AL99" s="23">
        <v>2.5</v>
      </c>
      <c r="AM99" s="23">
        <v>4</v>
      </c>
      <c r="AN99" s="23">
        <v>3.25</v>
      </c>
      <c r="AO99" s="23">
        <v>4</v>
      </c>
      <c r="AP99" s="23">
        <v>2.25</v>
      </c>
      <c r="AQ99" s="23">
        <v>4</v>
      </c>
      <c r="AR99" s="23">
        <v>3.75</v>
      </c>
      <c r="AS99" s="23">
        <v>4</v>
      </c>
      <c r="AT99" s="23">
        <v>2.5</v>
      </c>
      <c r="AU99" s="23">
        <v>4</v>
      </c>
      <c r="AV99" s="23">
        <v>4.25</v>
      </c>
      <c r="AW99" s="23">
        <v>4</v>
      </c>
    </row>
    <row r="100" spans="1:49" x14ac:dyDescent="0.25">
      <c r="A100" s="22" t="str">
        <f t="shared" si="2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2170</v>
      </c>
      <c r="H100" s="23">
        <v>1.684297520661157</v>
      </c>
      <c r="I100" s="23">
        <v>1815</v>
      </c>
      <c r="J100" s="23">
        <v>3.3511576626240354</v>
      </c>
      <c r="K100" s="23">
        <v>1814</v>
      </c>
      <c r="L100" s="23">
        <v>2.9353233830845773</v>
      </c>
      <c r="M100" s="23">
        <v>1809</v>
      </c>
      <c r="N100" s="23">
        <v>2.5987791342952273</v>
      </c>
      <c r="O100" s="23">
        <v>1802</v>
      </c>
      <c r="P100" s="23">
        <v>3.7458379578246395</v>
      </c>
      <c r="Q100" s="23">
        <v>1802</v>
      </c>
      <c r="R100" s="23">
        <v>3.8888888888888888</v>
      </c>
      <c r="S100" s="23">
        <v>1809</v>
      </c>
      <c r="T100" s="23">
        <v>3.5373467112597545</v>
      </c>
      <c r="U100" s="23">
        <v>1794</v>
      </c>
      <c r="V100" s="23">
        <v>3.4386740331491712</v>
      </c>
      <c r="W100" s="23">
        <v>1810</v>
      </c>
      <c r="X100" s="23">
        <v>3.8283499446290143</v>
      </c>
      <c r="Y100" s="23">
        <v>1806</v>
      </c>
      <c r="Z100" s="23">
        <v>1.8451720310765816</v>
      </c>
      <c r="AA100" s="23">
        <v>1802</v>
      </c>
      <c r="AB100" s="23">
        <v>3.5512249443207127</v>
      </c>
      <c r="AC100" s="23">
        <v>1796</v>
      </c>
      <c r="AD100" s="23">
        <v>2.7183333333333333</v>
      </c>
      <c r="AE100" s="23">
        <v>1800</v>
      </c>
      <c r="AF100" s="23">
        <v>2.5843071786310516</v>
      </c>
      <c r="AG100" s="23">
        <v>1797</v>
      </c>
      <c r="AH100" s="23">
        <v>1.8542713567839195</v>
      </c>
      <c r="AI100" s="23">
        <v>1791</v>
      </c>
      <c r="AJ100" s="23">
        <v>3.3055708769994485</v>
      </c>
      <c r="AK100" s="23">
        <v>1813</v>
      </c>
      <c r="AL100" s="23">
        <v>2.6972375690607735</v>
      </c>
      <c r="AM100" s="23">
        <v>1810</v>
      </c>
      <c r="AN100" s="23">
        <v>2.7023281596452327</v>
      </c>
      <c r="AO100" s="23">
        <v>1804</v>
      </c>
      <c r="AP100" s="23">
        <v>2.8003309431880861</v>
      </c>
      <c r="AQ100" s="23">
        <v>1813</v>
      </c>
      <c r="AR100" s="23">
        <v>3.646213377556661</v>
      </c>
      <c r="AS100" s="23">
        <v>1809</v>
      </c>
      <c r="AT100" s="23">
        <v>2.4703272323904604</v>
      </c>
      <c r="AU100" s="23">
        <v>1803</v>
      </c>
      <c r="AV100" s="23">
        <v>3.1087077093732667</v>
      </c>
      <c r="AW100" s="23">
        <v>1803</v>
      </c>
    </row>
    <row r="101" spans="1:49" x14ac:dyDescent="0.25">
      <c r="A101" s="22" t="str">
        <f t="shared" si="2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225</v>
      </c>
      <c r="H101" s="23">
        <v>1.9523809523809523</v>
      </c>
      <c r="I101" s="23">
        <v>189</v>
      </c>
      <c r="J101" s="23">
        <v>3.7619047619047619</v>
      </c>
      <c r="K101" s="23">
        <v>189</v>
      </c>
      <c r="L101" s="23">
        <v>3.0264550264550265</v>
      </c>
      <c r="M101" s="23">
        <v>189</v>
      </c>
      <c r="N101" s="23">
        <v>2.3829787234042552</v>
      </c>
      <c r="O101" s="23">
        <v>188</v>
      </c>
      <c r="P101" s="23">
        <v>3.8465608465608465</v>
      </c>
      <c r="Q101" s="23">
        <v>189</v>
      </c>
      <c r="R101" s="23">
        <v>3.7021276595744679</v>
      </c>
      <c r="S101" s="23">
        <v>188</v>
      </c>
      <c r="T101" s="23">
        <v>3.6648936170212765</v>
      </c>
      <c r="U101" s="23">
        <v>188</v>
      </c>
      <c r="V101" s="23">
        <v>3.8723404255319149</v>
      </c>
      <c r="W101" s="23">
        <v>188</v>
      </c>
      <c r="X101" s="23">
        <v>3.8776595744680851</v>
      </c>
      <c r="Y101" s="23">
        <v>188</v>
      </c>
      <c r="Z101" s="23">
        <v>2.118279569892473</v>
      </c>
      <c r="AA101" s="23">
        <v>186</v>
      </c>
      <c r="AB101" s="23">
        <v>4.0748663101604281</v>
      </c>
      <c r="AC101" s="23">
        <v>187</v>
      </c>
      <c r="AD101" s="23">
        <v>3.1336898395721926</v>
      </c>
      <c r="AE101" s="23">
        <v>187</v>
      </c>
      <c r="AF101" s="23">
        <v>3.2554347826086958</v>
      </c>
      <c r="AG101" s="23">
        <v>184</v>
      </c>
      <c r="AH101" s="23">
        <v>1.967741935483871</v>
      </c>
      <c r="AI101" s="23">
        <v>186</v>
      </c>
      <c r="AJ101" s="23">
        <v>3.5820105820105819</v>
      </c>
      <c r="AK101" s="23">
        <v>189</v>
      </c>
      <c r="AL101" s="23">
        <v>3.0319148936170213</v>
      </c>
      <c r="AM101" s="23">
        <v>188</v>
      </c>
      <c r="AN101" s="23">
        <v>3.0158730158730158</v>
      </c>
      <c r="AO101" s="23">
        <v>189</v>
      </c>
      <c r="AP101" s="23">
        <v>3.052910052910053</v>
      </c>
      <c r="AQ101" s="23">
        <v>189</v>
      </c>
      <c r="AR101" s="23">
        <v>3.7195767195767195</v>
      </c>
      <c r="AS101" s="23">
        <v>189</v>
      </c>
      <c r="AT101" s="23">
        <v>3.0161290322580645</v>
      </c>
      <c r="AU101" s="23">
        <v>186</v>
      </c>
      <c r="AV101" s="23">
        <v>4.0213903743315509</v>
      </c>
      <c r="AW101" s="23">
        <v>187</v>
      </c>
    </row>
    <row r="102" spans="1:49" x14ac:dyDescent="0.25">
      <c r="A102" s="22" t="str">
        <f t="shared" si="2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628</v>
      </c>
      <c r="H102" s="23">
        <v>1.8687615526802217</v>
      </c>
      <c r="I102" s="23">
        <v>541</v>
      </c>
      <c r="J102" s="23">
        <v>3.6025878003696858</v>
      </c>
      <c r="K102" s="23">
        <v>541</v>
      </c>
      <c r="L102" s="23">
        <v>3.0129390018484288</v>
      </c>
      <c r="M102" s="23">
        <v>541</v>
      </c>
      <c r="N102" s="23">
        <v>2.7453874538745389</v>
      </c>
      <c r="O102" s="23">
        <v>542</v>
      </c>
      <c r="P102" s="23">
        <v>3.4543761638733708</v>
      </c>
      <c r="Q102" s="23">
        <v>537</v>
      </c>
      <c r="R102" s="23">
        <v>3.3580705009276439</v>
      </c>
      <c r="S102" s="23">
        <v>539</v>
      </c>
      <c r="T102" s="23">
        <v>3.2551210428305399</v>
      </c>
      <c r="U102" s="23">
        <v>537</v>
      </c>
      <c r="V102" s="23">
        <v>3.6414048059149722</v>
      </c>
      <c r="W102" s="23">
        <v>541</v>
      </c>
      <c r="X102" s="23">
        <v>3.9500924214417745</v>
      </c>
      <c r="Y102" s="23">
        <v>541</v>
      </c>
      <c r="Z102" s="23">
        <v>1.8513011152416357</v>
      </c>
      <c r="AA102" s="23">
        <v>538</v>
      </c>
      <c r="AB102" s="23">
        <v>3.7951582867783986</v>
      </c>
      <c r="AC102" s="23">
        <v>537</v>
      </c>
      <c r="AD102" s="23">
        <v>3.0093109869646182</v>
      </c>
      <c r="AE102" s="23">
        <v>537</v>
      </c>
      <c r="AF102" s="23">
        <v>3.1252336448598133</v>
      </c>
      <c r="AG102" s="23">
        <v>535</v>
      </c>
      <c r="AH102" s="23">
        <v>1.994413407821229</v>
      </c>
      <c r="AI102" s="23">
        <v>537</v>
      </c>
      <c r="AJ102" s="23">
        <v>3.5677179962894248</v>
      </c>
      <c r="AK102" s="23">
        <v>539</v>
      </c>
      <c r="AL102" s="23">
        <v>2.8445692883895131</v>
      </c>
      <c r="AM102" s="23">
        <v>534</v>
      </c>
      <c r="AN102" s="23">
        <v>2.979553903345725</v>
      </c>
      <c r="AO102" s="23">
        <v>538</v>
      </c>
      <c r="AP102" s="23">
        <v>2.9013035381750467</v>
      </c>
      <c r="AQ102" s="23">
        <v>537</v>
      </c>
      <c r="AR102" s="23">
        <v>4.0873605947955394</v>
      </c>
      <c r="AS102" s="23">
        <v>538</v>
      </c>
      <c r="AT102" s="23">
        <v>2.4944029850746268</v>
      </c>
      <c r="AU102" s="23">
        <v>536</v>
      </c>
      <c r="AV102" s="23">
        <v>3.7369402985074629</v>
      </c>
      <c r="AW102" s="23">
        <v>536</v>
      </c>
    </row>
    <row r="103" spans="1:49" x14ac:dyDescent="0.25">
      <c r="A103" s="22" t="str">
        <f t="shared" si="2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4059</v>
      </c>
      <c r="H103" s="23">
        <v>1.5822078684674103</v>
      </c>
      <c r="I103" s="23">
        <v>3406</v>
      </c>
      <c r="J103" s="23">
        <v>3.6624596419137072</v>
      </c>
      <c r="K103" s="23">
        <v>3407</v>
      </c>
      <c r="L103" s="23">
        <v>2.9137981759340983</v>
      </c>
      <c r="M103" s="23">
        <v>3399</v>
      </c>
      <c r="N103" s="23">
        <v>2.6033057851239669</v>
      </c>
      <c r="O103" s="23">
        <v>3388</v>
      </c>
      <c r="P103" s="23">
        <v>3.637839433293979</v>
      </c>
      <c r="Q103" s="23">
        <v>3388</v>
      </c>
      <c r="R103" s="23">
        <v>3.9405007363770252</v>
      </c>
      <c r="S103" s="23">
        <v>3395</v>
      </c>
      <c r="T103" s="23">
        <v>3.2892708950800236</v>
      </c>
      <c r="U103" s="23">
        <v>3374</v>
      </c>
      <c r="V103" s="23">
        <v>3.3751103265666371</v>
      </c>
      <c r="W103" s="23">
        <v>3399</v>
      </c>
      <c r="X103" s="23">
        <v>3.5199056325567679</v>
      </c>
      <c r="Y103" s="23">
        <v>3391</v>
      </c>
      <c r="Z103" s="23">
        <v>1.6858407079646018</v>
      </c>
      <c r="AA103" s="23">
        <v>3390</v>
      </c>
      <c r="AB103" s="23">
        <v>3.6525849335302807</v>
      </c>
      <c r="AC103" s="23">
        <v>3385</v>
      </c>
      <c r="AD103" s="23">
        <v>2.6050842447531775</v>
      </c>
      <c r="AE103" s="23">
        <v>3383</v>
      </c>
      <c r="AF103" s="23">
        <v>2.7171985815602837</v>
      </c>
      <c r="AG103" s="23">
        <v>3384</v>
      </c>
      <c r="AH103" s="23">
        <v>1.7885985748218527</v>
      </c>
      <c r="AI103" s="23">
        <v>3368</v>
      </c>
      <c r="AJ103" s="23">
        <v>3.5036667644470518</v>
      </c>
      <c r="AK103" s="23">
        <v>3409</v>
      </c>
      <c r="AL103" s="23">
        <v>2.9967713530965661</v>
      </c>
      <c r="AM103" s="23">
        <v>3407</v>
      </c>
      <c r="AN103" s="23">
        <v>2.9107773851590104</v>
      </c>
      <c r="AO103" s="23">
        <v>3396</v>
      </c>
      <c r="AP103" s="23">
        <v>2.8080212326747271</v>
      </c>
      <c r="AQ103" s="23">
        <v>3391</v>
      </c>
      <c r="AR103" s="23">
        <v>3.223004694835681</v>
      </c>
      <c r="AS103" s="23">
        <v>3408</v>
      </c>
      <c r="AT103" s="23">
        <v>2.6822732626619552</v>
      </c>
      <c r="AU103" s="23">
        <v>3396</v>
      </c>
      <c r="AV103" s="23">
        <v>3.1834511189634864</v>
      </c>
      <c r="AW103" s="23">
        <v>3396</v>
      </c>
    </row>
    <row r="104" spans="1:49" x14ac:dyDescent="0.25">
      <c r="A104" s="22" t="str">
        <f t="shared" si="2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102</v>
      </c>
      <c r="H104" s="23">
        <v>1.8941176470588235</v>
      </c>
      <c r="I104" s="23">
        <v>85</v>
      </c>
      <c r="J104" s="23">
        <v>3.6352941176470588</v>
      </c>
      <c r="K104" s="23">
        <v>85</v>
      </c>
      <c r="L104" s="23">
        <v>3.0235294117647058</v>
      </c>
      <c r="M104" s="23">
        <v>85</v>
      </c>
      <c r="N104" s="23">
        <v>2.552941176470588</v>
      </c>
      <c r="O104" s="23">
        <v>85</v>
      </c>
      <c r="P104" s="23">
        <v>3.4941176470588236</v>
      </c>
      <c r="Q104" s="23">
        <v>85</v>
      </c>
      <c r="R104" s="23">
        <v>3.7647058823529411</v>
      </c>
      <c r="S104" s="23">
        <v>85</v>
      </c>
      <c r="T104" s="23">
        <v>3.1341463414634148</v>
      </c>
      <c r="U104" s="23">
        <v>82</v>
      </c>
      <c r="V104" s="23">
        <v>4.1647058823529415</v>
      </c>
      <c r="W104" s="23">
        <v>85</v>
      </c>
      <c r="X104" s="23">
        <v>3.4705882352941178</v>
      </c>
      <c r="Y104" s="23">
        <v>85</v>
      </c>
      <c r="Z104" s="23">
        <v>1.8374999999999999</v>
      </c>
      <c r="AA104" s="23">
        <v>80</v>
      </c>
      <c r="AB104" s="23">
        <v>4.0864197530864201</v>
      </c>
      <c r="AC104" s="23">
        <v>81</v>
      </c>
      <c r="AD104" s="23">
        <v>3.1604938271604937</v>
      </c>
      <c r="AE104" s="23">
        <v>81</v>
      </c>
      <c r="AF104" s="23">
        <v>3.2222222222222223</v>
      </c>
      <c r="AG104" s="23">
        <v>81</v>
      </c>
      <c r="AH104" s="23">
        <v>2.1111111111111112</v>
      </c>
      <c r="AI104" s="23">
        <v>81</v>
      </c>
      <c r="AJ104" s="23">
        <v>3.7058823529411766</v>
      </c>
      <c r="AK104" s="23">
        <v>85</v>
      </c>
      <c r="AL104" s="23">
        <v>3.3411764705882354</v>
      </c>
      <c r="AM104" s="23">
        <v>85</v>
      </c>
      <c r="AN104" s="23">
        <v>3.1882352941176473</v>
      </c>
      <c r="AO104" s="23">
        <v>85</v>
      </c>
      <c r="AP104" s="23">
        <v>3.0357142857142856</v>
      </c>
      <c r="AQ104" s="23">
        <v>84</v>
      </c>
      <c r="AR104" s="23">
        <v>3.4761904761904763</v>
      </c>
      <c r="AS104" s="23">
        <v>84</v>
      </c>
      <c r="AT104" s="23">
        <v>4.0352941176470587</v>
      </c>
      <c r="AU104" s="23">
        <v>85</v>
      </c>
      <c r="AV104" s="23">
        <v>4.1764705882352944</v>
      </c>
      <c r="AW104" s="23">
        <v>85</v>
      </c>
    </row>
    <row r="105" spans="1:49" x14ac:dyDescent="0.25">
      <c r="A105" s="22" t="str">
        <f t="shared" si="2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18</v>
      </c>
      <c r="H105" s="23">
        <v>1.6428571428571428</v>
      </c>
      <c r="I105" s="23">
        <v>14</v>
      </c>
      <c r="J105" s="23">
        <v>3.6428571428571428</v>
      </c>
      <c r="K105" s="23">
        <v>14</v>
      </c>
      <c r="L105" s="23">
        <v>2.9285714285714284</v>
      </c>
      <c r="M105" s="23">
        <v>14</v>
      </c>
      <c r="N105" s="23">
        <v>2.5714285714285716</v>
      </c>
      <c r="O105" s="23">
        <v>14</v>
      </c>
      <c r="P105" s="23">
        <v>3.9285714285714284</v>
      </c>
      <c r="Q105" s="23">
        <v>14</v>
      </c>
      <c r="R105" s="23">
        <v>4</v>
      </c>
      <c r="S105" s="23">
        <v>14</v>
      </c>
      <c r="T105" s="23">
        <v>3.4615384615384617</v>
      </c>
      <c r="U105" s="23">
        <v>13</v>
      </c>
      <c r="V105" s="23">
        <v>3.4285714285714284</v>
      </c>
      <c r="W105" s="23">
        <v>14</v>
      </c>
      <c r="X105" s="23">
        <v>3.7142857142857144</v>
      </c>
      <c r="Y105" s="23">
        <v>14</v>
      </c>
      <c r="Z105" s="23">
        <v>1.8571428571428572</v>
      </c>
      <c r="AA105" s="23">
        <v>14</v>
      </c>
      <c r="AB105" s="23">
        <v>3.7857142857142856</v>
      </c>
      <c r="AC105" s="23">
        <v>14</v>
      </c>
      <c r="AD105" s="23">
        <v>2.4285714285714284</v>
      </c>
      <c r="AE105" s="23">
        <v>14</v>
      </c>
      <c r="AF105" s="23">
        <v>3.6428571428571428</v>
      </c>
      <c r="AG105" s="23">
        <v>14</v>
      </c>
      <c r="AH105" s="23">
        <v>1.3571428571428572</v>
      </c>
      <c r="AI105" s="23">
        <v>14</v>
      </c>
      <c r="AJ105" s="23">
        <v>4.2857142857142856</v>
      </c>
      <c r="AK105" s="23">
        <v>14</v>
      </c>
      <c r="AL105" s="23">
        <v>3.9285714285714284</v>
      </c>
      <c r="AM105" s="23">
        <v>14</v>
      </c>
      <c r="AN105" s="23">
        <v>3.8571428571428572</v>
      </c>
      <c r="AO105" s="23">
        <v>14</v>
      </c>
      <c r="AP105" s="23">
        <v>2.7142857142857144</v>
      </c>
      <c r="AQ105" s="23">
        <v>14</v>
      </c>
      <c r="AR105" s="23">
        <v>2.5714285714285716</v>
      </c>
      <c r="AS105" s="23">
        <v>14</v>
      </c>
      <c r="AT105" s="23">
        <v>3.2857142857142856</v>
      </c>
      <c r="AU105" s="23">
        <v>14</v>
      </c>
      <c r="AV105" s="23">
        <v>3.8571428571428572</v>
      </c>
      <c r="AW105" s="23">
        <v>14</v>
      </c>
    </row>
    <row r="106" spans="1:49" x14ac:dyDescent="0.25">
      <c r="A106" s="22" t="str">
        <f t="shared" si="2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311</v>
      </c>
      <c r="H106" s="23">
        <v>1.6030534351145038</v>
      </c>
      <c r="I106" s="23">
        <v>262</v>
      </c>
      <c r="J106" s="23">
        <v>3.475095785440613</v>
      </c>
      <c r="K106" s="23">
        <v>261</v>
      </c>
      <c r="L106" s="23">
        <v>2.8625954198473282</v>
      </c>
      <c r="M106" s="23">
        <v>262</v>
      </c>
      <c r="N106" s="23">
        <v>2.6398467432950192</v>
      </c>
      <c r="O106" s="23">
        <v>261</v>
      </c>
      <c r="P106" s="23">
        <v>3.6374045801526718</v>
      </c>
      <c r="Q106" s="23">
        <v>262</v>
      </c>
      <c r="R106" s="23">
        <v>4.0733590733590734</v>
      </c>
      <c r="S106" s="23">
        <v>259</v>
      </c>
      <c r="T106" s="23">
        <v>3.3448275862068964</v>
      </c>
      <c r="U106" s="23">
        <v>261</v>
      </c>
      <c r="V106" s="23">
        <v>3.6666666666666665</v>
      </c>
      <c r="W106" s="23">
        <v>261</v>
      </c>
      <c r="X106" s="23">
        <v>3.6717557251908395</v>
      </c>
      <c r="Y106" s="23">
        <v>262</v>
      </c>
      <c r="Z106" s="23">
        <v>1.6038461538461539</v>
      </c>
      <c r="AA106" s="23">
        <v>260</v>
      </c>
      <c r="AB106" s="23">
        <v>3.5095785440613025</v>
      </c>
      <c r="AC106" s="23">
        <v>261</v>
      </c>
      <c r="AD106" s="23">
        <v>2.5884615384615386</v>
      </c>
      <c r="AE106" s="23">
        <v>260</v>
      </c>
      <c r="AF106" s="23">
        <v>2.7076923076923078</v>
      </c>
      <c r="AG106" s="23">
        <v>260</v>
      </c>
      <c r="AH106" s="23">
        <v>1.5977011494252873</v>
      </c>
      <c r="AI106" s="23">
        <v>261</v>
      </c>
      <c r="AJ106" s="23">
        <v>3.8893129770992365</v>
      </c>
      <c r="AK106" s="23">
        <v>262</v>
      </c>
      <c r="AL106" s="23">
        <v>3.2357414448669202</v>
      </c>
      <c r="AM106" s="23">
        <v>263</v>
      </c>
      <c r="AN106" s="23">
        <v>3.1038461538461539</v>
      </c>
      <c r="AO106" s="23">
        <v>260</v>
      </c>
      <c r="AP106" s="23">
        <v>2.6539923954372622</v>
      </c>
      <c r="AQ106" s="23">
        <v>263</v>
      </c>
      <c r="AR106" s="23">
        <v>3.0456273764258555</v>
      </c>
      <c r="AS106" s="23">
        <v>263</v>
      </c>
      <c r="AT106" s="23">
        <v>2.7557251908396947</v>
      </c>
      <c r="AU106" s="23">
        <v>262</v>
      </c>
      <c r="AV106" s="23">
        <v>3.1915708812260535</v>
      </c>
      <c r="AW106" s="23">
        <v>261</v>
      </c>
    </row>
    <row r="107" spans="1:49" x14ac:dyDescent="0.25">
      <c r="A107" s="22" t="str">
        <f t="shared" si="2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842</v>
      </c>
      <c r="H107" s="23">
        <v>1.6441379310344828</v>
      </c>
      <c r="I107" s="23">
        <v>725</v>
      </c>
      <c r="J107" s="23">
        <v>3.5075862068965518</v>
      </c>
      <c r="K107" s="23">
        <v>725</v>
      </c>
      <c r="L107" s="23">
        <v>2.8193103448275862</v>
      </c>
      <c r="M107" s="23">
        <v>725</v>
      </c>
      <c r="N107" s="23">
        <v>2.4786206896551723</v>
      </c>
      <c r="O107" s="23">
        <v>725</v>
      </c>
      <c r="P107" s="23">
        <v>3.7593360995850622</v>
      </c>
      <c r="Q107" s="23">
        <v>723</v>
      </c>
      <c r="R107" s="23">
        <v>3.9420689655172412</v>
      </c>
      <c r="S107" s="23">
        <v>725</v>
      </c>
      <c r="T107" s="23">
        <v>3.2614107883817427</v>
      </c>
      <c r="U107" s="23">
        <v>723</v>
      </c>
      <c r="V107" s="23">
        <v>3.3453038674033149</v>
      </c>
      <c r="W107" s="23">
        <v>724</v>
      </c>
      <c r="X107" s="23">
        <v>3.4461325966850831</v>
      </c>
      <c r="Y107" s="23">
        <v>724</v>
      </c>
      <c r="Z107" s="23">
        <v>1.8478561549100969</v>
      </c>
      <c r="AA107" s="23">
        <v>723</v>
      </c>
      <c r="AB107" s="23">
        <v>3.9281767955801103</v>
      </c>
      <c r="AC107" s="23">
        <v>724</v>
      </c>
      <c r="AD107" s="23">
        <v>3.0902777777777777</v>
      </c>
      <c r="AE107" s="23">
        <v>720</v>
      </c>
      <c r="AF107" s="23">
        <v>3.3222222222222224</v>
      </c>
      <c r="AG107" s="23">
        <v>720</v>
      </c>
      <c r="AH107" s="23">
        <v>1.9065550906555091</v>
      </c>
      <c r="AI107" s="23">
        <v>717</v>
      </c>
      <c r="AJ107" s="23">
        <v>4</v>
      </c>
      <c r="AK107" s="23">
        <v>723</v>
      </c>
      <c r="AL107" s="23">
        <v>3.5813630041724616</v>
      </c>
      <c r="AM107" s="23">
        <v>719</v>
      </c>
      <c r="AN107" s="23">
        <v>3.3969359331476321</v>
      </c>
      <c r="AO107" s="23">
        <v>718</v>
      </c>
      <c r="AP107" s="23">
        <v>3.2260748959778085</v>
      </c>
      <c r="AQ107" s="23">
        <v>721</v>
      </c>
      <c r="AR107" s="23">
        <v>3.5062413314840501</v>
      </c>
      <c r="AS107" s="23">
        <v>721</v>
      </c>
      <c r="AT107" s="23">
        <v>3.0277008310249309</v>
      </c>
      <c r="AU107" s="23">
        <v>722</v>
      </c>
      <c r="AV107" s="23">
        <v>3.9695712309820195</v>
      </c>
      <c r="AW107" s="23">
        <v>723</v>
      </c>
    </row>
    <row r="108" spans="1:49" x14ac:dyDescent="0.25">
      <c r="A108" s="22" t="str">
        <f t="shared" si="2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1639</v>
      </c>
      <c r="H108" s="23">
        <v>1.6804511278195489</v>
      </c>
      <c r="I108" s="23">
        <v>1330</v>
      </c>
      <c r="J108" s="23">
        <v>3.6581325301204819</v>
      </c>
      <c r="K108" s="23">
        <v>1328</v>
      </c>
      <c r="L108" s="23">
        <v>3.1304675716440422</v>
      </c>
      <c r="M108" s="23">
        <v>1326</v>
      </c>
      <c r="N108" s="23">
        <v>2.7834973504920515</v>
      </c>
      <c r="O108" s="23">
        <v>1321</v>
      </c>
      <c r="P108" s="23">
        <v>3.6024187452758882</v>
      </c>
      <c r="Q108" s="23">
        <v>1323</v>
      </c>
      <c r="R108" s="23">
        <v>3.755656108597285</v>
      </c>
      <c r="S108" s="23">
        <v>1326</v>
      </c>
      <c r="T108" s="23">
        <v>3.2738275340393344</v>
      </c>
      <c r="U108" s="23">
        <v>1322</v>
      </c>
      <c r="V108" s="23">
        <v>3.3529856386999244</v>
      </c>
      <c r="W108" s="23">
        <v>1323</v>
      </c>
      <c r="X108" s="23">
        <v>3.5548826646479941</v>
      </c>
      <c r="Y108" s="23">
        <v>1321</v>
      </c>
      <c r="Z108" s="23">
        <v>1.4524714828897338</v>
      </c>
      <c r="AA108" s="23">
        <v>1315</v>
      </c>
      <c r="AB108" s="23">
        <v>3.4197718631178708</v>
      </c>
      <c r="AC108" s="23">
        <v>1315</v>
      </c>
      <c r="AD108" s="23">
        <v>2.579467680608365</v>
      </c>
      <c r="AE108" s="23">
        <v>1315</v>
      </c>
      <c r="AF108" s="23">
        <v>2.7945205479452055</v>
      </c>
      <c r="AG108" s="23">
        <v>1314</v>
      </c>
      <c r="AH108" s="23">
        <v>1.6365030674846626</v>
      </c>
      <c r="AI108" s="23">
        <v>1304</v>
      </c>
      <c r="AJ108" s="23">
        <v>3.4098484848484847</v>
      </c>
      <c r="AK108" s="23">
        <v>1320</v>
      </c>
      <c r="AL108" s="23">
        <v>2.896969696969697</v>
      </c>
      <c r="AM108" s="23">
        <v>1320</v>
      </c>
      <c r="AN108" s="23">
        <v>2.8895658796648895</v>
      </c>
      <c r="AO108" s="23">
        <v>1313</v>
      </c>
      <c r="AP108" s="23">
        <v>2.7188449848024314</v>
      </c>
      <c r="AQ108" s="23">
        <v>1316</v>
      </c>
      <c r="AR108" s="23">
        <v>3.2617246596066565</v>
      </c>
      <c r="AS108" s="23">
        <v>1322</v>
      </c>
      <c r="AT108" s="23">
        <v>2.5856816450875857</v>
      </c>
      <c r="AU108" s="23">
        <v>1313</v>
      </c>
      <c r="AV108" s="23">
        <v>3.1590563165905632</v>
      </c>
      <c r="AW108" s="23">
        <v>1314</v>
      </c>
    </row>
    <row r="109" spans="1:49" x14ac:dyDescent="0.25">
      <c r="A109" s="22" t="str">
        <f t="shared" si="2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118</v>
      </c>
      <c r="H109" s="23">
        <v>1.7765957446808511</v>
      </c>
      <c r="I109" s="23">
        <v>94</v>
      </c>
      <c r="J109" s="23">
        <v>3.8404255319148937</v>
      </c>
      <c r="K109" s="23">
        <v>94</v>
      </c>
      <c r="L109" s="23">
        <v>2.9680851063829787</v>
      </c>
      <c r="M109" s="23">
        <v>94</v>
      </c>
      <c r="N109" s="23">
        <v>2.4301075268817205</v>
      </c>
      <c r="O109" s="23">
        <v>93</v>
      </c>
      <c r="P109" s="23">
        <v>3.6489361702127661</v>
      </c>
      <c r="Q109" s="23">
        <v>94</v>
      </c>
      <c r="R109" s="23">
        <v>3.8191489361702127</v>
      </c>
      <c r="S109" s="23">
        <v>94</v>
      </c>
      <c r="T109" s="23">
        <v>3.3297872340425534</v>
      </c>
      <c r="U109" s="23">
        <v>94</v>
      </c>
      <c r="V109" s="23">
        <v>3.4893617021276597</v>
      </c>
      <c r="W109" s="23">
        <v>94</v>
      </c>
      <c r="X109" s="23">
        <v>3.4148936170212765</v>
      </c>
      <c r="Y109" s="23">
        <v>94</v>
      </c>
      <c r="Z109" s="23">
        <v>1.925531914893617</v>
      </c>
      <c r="AA109" s="23">
        <v>94</v>
      </c>
      <c r="AB109" s="23">
        <v>4.1063829787234045</v>
      </c>
      <c r="AC109" s="23">
        <v>94</v>
      </c>
      <c r="AD109" s="23">
        <v>3.193548387096774</v>
      </c>
      <c r="AE109" s="23">
        <v>93</v>
      </c>
      <c r="AF109" s="23">
        <v>3.3152173913043477</v>
      </c>
      <c r="AG109" s="23">
        <v>92</v>
      </c>
      <c r="AH109" s="23">
        <v>1.8297872340425532</v>
      </c>
      <c r="AI109" s="23">
        <v>94</v>
      </c>
      <c r="AJ109" s="23">
        <v>3.831578947368421</v>
      </c>
      <c r="AK109" s="23">
        <v>95</v>
      </c>
      <c r="AL109" s="23">
        <v>3.2978723404255321</v>
      </c>
      <c r="AM109" s="23">
        <v>94</v>
      </c>
      <c r="AN109" s="23">
        <v>3.3510638297872339</v>
      </c>
      <c r="AO109" s="23">
        <v>94</v>
      </c>
      <c r="AP109" s="23">
        <v>3.0210526315789474</v>
      </c>
      <c r="AQ109" s="23">
        <v>95</v>
      </c>
      <c r="AR109" s="23">
        <v>3.4947368421052634</v>
      </c>
      <c r="AS109" s="23">
        <v>95</v>
      </c>
      <c r="AT109" s="23">
        <v>3.1702127659574466</v>
      </c>
      <c r="AU109" s="23">
        <v>94</v>
      </c>
      <c r="AV109" s="23">
        <v>4.1489361702127656</v>
      </c>
      <c r="AW109" s="23">
        <v>94</v>
      </c>
    </row>
    <row r="110" spans="1:49" x14ac:dyDescent="0.25">
      <c r="A110" s="22" t="str">
        <f t="shared" si="2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2110</v>
      </c>
      <c r="H110" s="23">
        <v>1.6276346604215457</v>
      </c>
      <c r="I110" s="23">
        <v>1708</v>
      </c>
      <c r="J110" s="23">
        <v>3.6854791299235745</v>
      </c>
      <c r="K110" s="23">
        <v>1701</v>
      </c>
      <c r="L110" s="23">
        <v>3.0639296187683285</v>
      </c>
      <c r="M110" s="23">
        <v>1705</v>
      </c>
      <c r="N110" s="23">
        <v>2.6077738515901059</v>
      </c>
      <c r="O110" s="23">
        <v>1698</v>
      </c>
      <c r="P110" s="23">
        <v>3.7897526501766783</v>
      </c>
      <c r="Q110" s="23">
        <v>1698</v>
      </c>
      <c r="R110" s="23">
        <v>3.9512624779800354</v>
      </c>
      <c r="S110" s="23">
        <v>1703</v>
      </c>
      <c r="T110" s="23">
        <v>3.2757396449704141</v>
      </c>
      <c r="U110" s="23">
        <v>1690</v>
      </c>
      <c r="V110" s="23">
        <v>3.3239271017048795</v>
      </c>
      <c r="W110" s="23">
        <v>1701</v>
      </c>
      <c r="X110" s="23">
        <v>3.5371462264150941</v>
      </c>
      <c r="Y110" s="23">
        <v>1696</v>
      </c>
      <c r="Z110" s="23">
        <v>1.7097156398104265</v>
      </c>
      <c r="AA110" s="23">
        <v>1688</v>
      </c>
      <c r="AB110" s="23">
        <v>3.8843416370106763</v>
      </c>
      <c r="AC110" s="23">
        <v>1686</v>
      </c>
      <c r="AD110" s="23">
        <v>3.003556609365738</v>
      </c>
      <c r="AE110" s="23">
        <v>1687</v>
      </c>
      <c r="AF110" s="23">
        <v>3.2471776589423649</v>
      </c>
      <c r="AG110" s="23">
        <v>1683</v>
      </c>
      <c r="AH110" s="23">
        <v>1.845513963161022</v>
      </c>
      <c r="AI110" s="23">
        <v>1683</v>
      </c>
      <c r="AJ110" s="23">
        <v>4.0580645161290319</v>
      </c>
      <c r="AK110" s="23">
        <v>1705</v>
      </c>
      <c r="AL110" s="23">
        <v>3.6027074749852854</v>
      </c>
      <c r="AM110" s="23">
        <v>1699</v>
      </c>
      <c r="AN110" s="23">
        <v>3.4614932392710172</v>
      </c>
      <c r="AO110" s="23">
        <v>1701</v>
      </c>
      <c r="AP110" s="23">
        <v>3.0859329017068866</v>
      </c>
      <c r="AQ110" s="23">
        <v>1699</v>
      </c>
      <c r="AR110" s="23">
        <v>3.5041176470588233</v>
      </c>
      <c r="AS110" s="23">
        <v>1700</v>
      </c>
      <c r="AT110" s="23">
        <v>2.8433451118963489</v>
      </c>
      <c r="AU110" s="23">
        <v>1698</v>
      </c>
      <c r="AV110" s="23">
        <v>3.6521226415094339</v>
      </c>
      <c r="AW110" s="23">
        <v>1696</v>
      </c>
    </row>
    <row r="111" spans="1:49" x14ac:dyDescent="0.25">
      <c r="A111" s="22" t="str">
        <f t="shared" si="2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1617</v>
      </c>
      <c r="H111" s="23">
        <v>1.6565349544072949</v>
      </c>
      <c r="I111" s="23">
        <v>1316</v>
      </c>
      <c r="J111" s="23">
        <v>3.7482889733840303</v>
      </c>
      <c r="K111" s="23">
        <v>1315</v>
      </c>
      <c r="L111" s="23">
        <v>3.0966514459665144</v>
      </c>
      <c r="M111" s="23">
        <v>1314</v>
      </c>
      <c r="N111" s="23">
        <v>2.5592960979342005</v>
      </c>
      <c r="O111" s="23">
        <v>1307</v>
      </c>
      <c r="P111" s="23">
        <v>3.7070938215102975</v>
      </c>
      <c r="Q111" s="23">
        <v>1311</v>
      </c>
      <c r="R111" s="23">
        <v>3.8668188736681888</v>
      </c>
      <c r="S111" s="23">
        <v>1314</v>
      </c>
      <c r="T111" s="23">
        <v>3.2557251908396947</v>
      </c>
      <c r="U111" s="23">
        <v>1310</v>
      </c>
      <c r="V111" s="23">
        <v>3.3753799392097266</v>
      </c>
      <c r="W111" s="23">
        <v>1316</v>
      </c>
      <c r="X111" s="23">
        <v>3.4615384615384617</v>
      </c>
      <c r="Y111" s="23">
        <v>1313</v>
      </c>
      <c r="Z111" s="23">
        <v>1.6412795125666413</v>
      </c>
      <c r="AA111" s="23">
        <v>1313</v>
      </c>
      <c r="AB111" s="23">
        <v>3.785932721712538</v>
      </c>
      <c r="AC111" s="23">
        <v>1308</v>
      </c>
      <c r="AD111" s="23">
        <v>2.7543993879112469</v>
      </c>
      <c r="AE111" s="23">
        <v>1307</v>
      </c>
      <c r="AF111" s="23">
        <v>3.07427258805513</v>
      </c>
      <c r="AG111" s="23">
        <v>1306</v>
      </c>
      <c r="AH111" s="23">
        <v>1.7859327217125383</v>
      </c>
      <c r="AI111" s="23">
        <v>1308</v>
      </c>
      <c r="AJ111" s="23">
        <v>3.7791225416036309</v>
      </c>
      <c r="AK111" s="23">
        <v>1322</v>
      </c>
      <c r="AL111" s="23">
        <v>3.3121693121693121</v>
      </c>
      <c r="AM111" s="23">
        <v>1323</v>
      </c>
      <c r="AN111" s="23">
        <v>3.124242424242424</v>
      </c>
      <c r="AO111" s="23">
        <v>1320</v>
      </c>
      <c r="AP111" s="23">
        <v>2.87887963663891</v>
      </c>
      <c r="AQ111" s="23">
        <v>1321</v>
      </c>
      <c r="AR111" s="23">
        <v>3.0470053070507959</v>
      </c>
      <c r="AS111" s="23">
        <v>1319</v>
      </c>
      <c r="AT111" s="23">
        <v>2.9079847908745249</v>
      </c>
      <c r="AU111" s="23">
        <v>1315</v>
      </c>
      <c r="AV111" s="23">
        <v>3.5015197568389058</v>
      </c>
      <c r="AW111" s="23">
        <v>1316</v>
      </c>
    </row>
    <row r="112" spans="1:49" x14ac:dyDescent="0.25">
      <c r="A112" s="22" t="str">
        <f t="shared" si="2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89</v>
      </c>
      <c r="H112" s="23">
        <v>1.8</v>
      </c>
      <c r="I112" s="23">
        <v>75</v>
      </c>
      <c r="J112" s="23">
        <v>3.3287671232876712</v>
      </c>
      <c r="K112" s="23">
        <v>73</v>
      </c>
      <c r="L112" s="23">
        <v>2.5675675675675675</v>
      </c>
      <c r="M112" s="23">
        <v>74</v>
      </c>
      <c r="N112" s="23">
        <v>2.4729729729729728</v>
      </c>
      <c r="O112" s="23">
        <v>74</v>
      </c>
      <c r="P112" s="23">
        <v>4.0684931506849313</v>
      </c>
      <c r="Q112" s="23">
        <v>73</v>
      </c>
      <c r="R112" s="23">
        <v>4.1232876712328768</v>
      </c>
      <c r="S112" s="23">
        <v>73</v>
      </c>
      <c r="T112" s="23">
        <v>3.3513513513513513</v>
      </c>
      <c r="U112" s="23">
        <v>74</v>
      </c>
      <c r="V112" s="23">
        <v>3.8783783783783785</v>
      </c>
      <c r="W112" s="23">
        <v>74</v>
      </c>
      <c r="X112" s="23">
        <v>4.0136986301369859</v>
      </c>
      <c r="Y112" s="23">
        <v>73</v>
      </c>
      <c r="Z112" s="23">
        <v>1.6438356164383561</v>
      </c>
      <c r="AA112" s="23">
        <v>73</v>
      </c>
      <c r="AB112" s="23">
        <v>4.333333333333333</v>
      </c>
      <c r="AC112" s="23">
        <v>72</v>
      </c>
      <c r="AD112" s="23">
        <v>3.2739726027397262</v>
      </c>
      <c r="AE112" s="23">
        <v>73</v>
      </c>
      <c r="AF112" s="23">
        <v>3.452054794520548</v>
      </c>
      <c r="AG112" s="23">
        <v>73</v>
      </c>
      <c r="AH112" s="23">
        <v>2.4722222222222223</v>
      </c>
      <c r="AI112" s="23">
        <v>72</v>
      </c>
      <c r="AJ112" s="23">
        <v>4.0547945205479454</v>
      </c>
      <c r="AK112" s="23">
        <v>73</v>
      </c>
      <c r="AL112" s="23">
        <v>3.4383561643835616</v>
      </c>
      <c r="AM112" s="23">
        <v>73</v>
      </c>
      <c r="AN112" s="23">
        <v>3.3698630136986303</v>
      </c>
      <c r="AO112" s="23">
        <v>73</v>
      </c>
      <c r="AP112" s="23">
        <v>3.4027777777777777</v>
      </c>
      <c r="AQ112" s="23">
        <v>72</v>
      </c>
      <c r="AR112" s="23">
        <v>3.2328767123287672</v>
      </c>
      <c r="AS112" s="23">
        <v>73</v>
      </c>
      <c r="AT112" s="23">
        <v>3.4657534246575343</v>
      </c>
      <c r="AU112" s="23">
        <v>73</v>
      </c>
      <c r="AV112" s="23">
        <v>4.9178082191780819</v>
      </c>
      <c r="AW112" s="23">
        <v>73</v>
      </c>
    </row>
    <row r="113" spans="1:49" x14ac:dyDescent="0.25">
      <c r="A113" s="22" t="str">
        <f t="shared" si="2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2.2285714285714286</v>
      </c>
      <c r="I113" s="23">
        <v>35</v>
      </c>
      <c r="J113" s="23">
        <v>3.9428571428571431</v>
      </c>
      <c r="K113" s="23">
        <v>35</v>
      </c>
      <c r="L113" s="23">
        <v>3.2857142857142856</v>
      </c>
      <c r="M113" s="23">
        <v>35</v>
      </c>
      <c r="N113" s="23">
        <v>2.9142857142857141</v>
      </c>
      <c r="O113" s="23">
        <v>35</v>
      </c>
      <c r="P113" s="23">
        <v>4.0285714285714285</v>
      </c>
      <c r="Q113" s="23">
        <v>35</v>
      </c>
      <c r="R113" s="23">
        <v>3.342857142857143</v>
      </c>
      <c r="S113" s="23">
        <v>35</v>
      </c>
      <c r="T113" s="23">
        <v>3</v>
      </c>
      <c r="U113" s="23">
        <v>34</v>
      </c>
      <c r="V113" s="23">
        <v>3.4285714285714284</v>
      </c>
      <c r="W113" s="23">
        <v>35</v>
      </c>
      <c r="X113" s="23">
        <v>3.2285714285714286</v>
      </c>
      <c r="Y113" s="23">
        <v>35</v>
      </c>
      <c r="Z113" s="23">
        <v>1.4</v>
      </c>
      <c r="AA113" s="23">
        <v>35</v>
      </c>
      <c r="AB113" s="23">
        <v>4.1714285714285717</v>
      </c>
      <c r="AC113" s="23">
        <v>35</v>
      </c>
      <c r="AD113" s="23">
        <v>3.2285714285714286</v>
      </c>
      <c r="AE113" s="23">
        <v>35</v>
      </c>
      <c r="AF113" s="23">
        <v>3.4857142857142858</v>
      </c>
      <c r="AG113" s="23">
        <v>35</v>
      </c>
      <c r="AH113" s="23">
        <v>2.342857142857143</v>
      </c>
      <c r="AI113" s="23">
        <v>35</v>
      </c>
      <c r="AJ113" s="23">
        <v>3.8857142857142857</v>
      </c>
      <c r="AK113" s="23">
        <v>35</v>
      </c>
      <c r="AL113" s="23">
        <v>3.657142857142857</v>
      </c>
      <c r="AM113" s="23">
        <v>35</v>
      </c>
      <c r="AN113" s="23">
        <v>3.7352941176470589</v>
      </c>
      <c r="AO113" s="23">
        <v>34</v>
      </c>
      <c r="AP113" s="23">
        <v>3.5428571428571427</v>
      </c>
      <c r="AQ113" s="23">
        <v>35</v>
      </c>
      <c r="AR113" s="23">
        <v>2.9714285714285715</v>
      </c>
      <c r="AS113" s="23">
        <v>35</v>
      </c>
      <c r="AT113" s="23">
        <v>3.8857142857142857</v>
      </c>
      <c r="AU113" s="23">
        <v>35</v>
      </c>
      <c r="AV113" s="23">
        <v>5.1428571428571432</v>
      </c>
      <c r="AW113" s="23">
        <v>35</v>
      </c>
    </row>
    <row r="114" spans="1:49" x14ac:dyDescent="0.25">
      <c r="A114" s="22" t="str">
        <f t="shared" si="2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413</v>
      </c>
      <c r="H114" s="23">
        <v>1.9691011235955056</v>
      </c>
      <c r="I114" s="23">
        <v>356</v>
      </c>
      <c r="J114" s="23">
        <v>3.6186440677966103</v>
      </c>
      <c r="K114" s="23">
        <v>354</v>
      </c>
      <c r="L114" s="23">
        <v>2.9802816901408451</v>
      </c>
      <c r="M114" s="23">
        <v>355</v>
      </c>
      <c r="N114" s="23">
        <v>2.5413105413105415</v>
      </c>
      <c r="O114" s="23">
        <v>351</v>
      </c>
      <c r="P114" s="23">
        <v>3.6929577464788732</v>
      </c>
      <c r="Q114" s="23">
        <v>355</v>
      </c>
      <c r="R114" s="23">
        <v>3.536723163841808</v>
      </c>
      <c r="S114" s="23">
        <v>354</v>
      </c>
      <c r="T114" s="23">
        <v>2.9431818181818183</v>
      </c>
      <c r="U114" s="23">
        <v>352</v>
      </c>
      <c r="V114" s="23">
        <v>3.591549295774648</v>
      </c>
      <c r="W114" s="23">
        <v>355</v>
      </c>
      <c r="X114" s="23">
        <v>3.619718309859155</v>
      </c>
      <c r="Y114" s="23">
        <v>355</v>
      </c>
      <c r="Z114" s="23">
        <v>1.6894586894586894</v>
      </c>
      <c r="AA114" s="23">
        <v>351</v>
      </c>
      <c r="AB114" s="23">
        <v>4.2905982905982905</v>
      </c>
      <c r="AC114" s="23">
        <v>351</v>
      </c>
      <c r="AD114" s="23">
        <v>3.4444444444444446</v>
      </c>
      <c r="AE114" s="23">
        <v>351</v>
      </c>
      <c r="AF114" s="23">
        <v>3.9628571428571431</v>
      </c>
      <c r="AG114" s="23">
        <v>350</v>
      </c>
      <c r="AH114" s="23">
        <v>2.5457142857142858</v>
      </c>
      <c r="AI114" s="23">
        <v>350</v>
      </c>
      <c r="AJ114" s="23">
        <v>4.5926966292134832</v>
      </c>
      <c r="AK114" s="23">
        <v>356</v>
      </c>
      <c r="AL114" s="23">
        <v>4.0337078651685392</v>
      </c>
      <c r="AM114" s="23">
        <v>356</v>
      </c>
      <c r="AN114" s="23">
        <v>4.0141242937853105</v>
      </c>
      <c r="AO114" s="23">
        <v>354</v>
      </c>
      <c r="AP114" s="23">
        <v>3.4691011235955056</v>
      </c>
      <c r="AQ114" s="23">
        <v>356</v>
      </c>
      <c r="AR114" s="23">
        <v>3.3651685393258428</v>
      </c>
      <c r="AS114" s="23">
        <v>356</v>
      </c>
      <c r="AT114" s="23">
        <v>3.7937853107344632</v>
      </c>
      <c r="AU114" s="23">
        <v>354</v>
      </c>
      <c r="AV114" s="23">
        <v>4.9830028328611897</v>
      </c>
      <c r="AW114" s="23">
        <v>353</v>
      </c>
    </row>
    <row r="115" spans="1:49" x14ac:dyDescent="0.25">
      <c r="A115" s="22" t="str">
        <f t="shared" si="2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384</v>
      </c>
      <c r="H115" s="23">
        <v>1.8620689655172413</v>
      </c>
      <c r="I115" s="23">
        <v>319</v>
      </c>
      <c r="J115" s="23">
        <v>3.7697160883280758</v>
      </c>
      <c r="K115" s="23">
        <v>317</v>
      </c>
      <c r="L115" s="23">
        <v>3.0125786163522013</v>
      </c>
      <c r="M115" s="23">
        <v>318</v>
      </c>
      <c r="N115" s="23">
        <v>2.5741324921135647</v>
      </c>
      <c r="O115" s="23">
        <v>317</v>
      </c>
      <c r="P115" s="23">
        <v>3.6392405063291138</v>
      </c>
      <c r="Q115" s="23">
        <v>316</v>
      </c>
      <c r="R115" s="23">
        <v>3.8037974683544302</v>
      </c>
      <c r="S115" s="23">
        <v>316</v>
      </c>
      <c r="T115" s="23">
        <v>3.1487341772151898</v>
      </c>
      <c r="U115" s="23">
        <v>316</v>
      </c>
      <c r="V115" s="23">
        <v>3.4827586206896552</v>
      </c>
      <c r="W115" s="23">
        <v>319</v>
      </c>
      <c r="X115" s="23">
        <v>3.4554140127388533</v>
      </c>
      <c r="Y115" s="23">
        <v>314</v>
      </c>
      <c r="Z115" s="23">
        <v>1.6498422712933754</v>
      </c>
      <c r="AA115" s="23">
        <v>317</v>
      </c>
      <c r="AB115" s="23">
        <v>3.946372239747634</v>
      </c>
      <c r="AC115" s="23">
        <v>317</v>
      </c>
      <c r="AD115" s="23">
        <v>2.980952380952381</v>
      </c>
      <c r="AE115" s="23">
        <v>315</v>
      </c>
      <c r="AF115" s="23">
        <v>3.2531645569620253</v>
      </c>
      <c r="AG115" s="23">
        <v>316</v>
      </c>
      <c r="AH115" s="23">
        <v>1.8626198083067094</v>
      </c>
      <c r="AI115" s="23">
        <v>313</v>
      </c>
      <c r="AJ115" s="23">
        <v>4</v>
      </c>
      <c r="AK115" s="23">
        <v>319</v>
      </c>
      <c r="AL115" s="23">
        <v>3.550314465408805</v>
      </c>
      <c r="AM115" s="23">
        <v>318</v>
      </c>
      <c r="AN115" s="23">
        <v>3.3734177215189876</v>
      </c>
      <c r="AO115" s="23">
        <v>316</v>
      </c>
      <c r="AP115" s="23">
        <v>3.0974842767295598</v>
      </c>
      <c r="AQ115" s="23">
        <v>318</v>
      </c>
      <c r="AR115" s="23">
        <v>3.2825396825396824</v>
      </c>
      <c r="AS115" s="23">
        <v>315</v>
      </c>
      <c r="AT115" s="23">
        <v>3.2531645569620253</v>
      </c>
      <c r="AU115" s="23">
        <v>316</v>
      </c>
      <c r="AV115" s="23">
        <v>4.1167192429022084</v>
      </c>
      <c r="AW115" s="23">
        <v>317</v>
      </c>
    </row>
    <row r="116" spans="1:49" x14ac:dyDescent="0.25">
      <c r="A116" s="22" t="str">
        <f t="shared" si="2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885</v>
      </c>
      <c r="H116" s="23">
        <v>1.8679504814305365</v>
      </c>
      <c r="I116" s="23">
        <v>727</v>
      </c>
      <c r="J116" s="23">
        <v>3.4986225895316805</v>
      </c>
      <c r="K116" s="23">
        <v>726</v>
      </c>
      <c r="L116" s="23">
        <v>2.7661623108665752</v>
      </c>
      <c r="M116" s="23">
        <v>727</v>
      </c>
      <c r="N116" s="23">
        <v>2.4168975069252077</v>
      </c>
      <c r="O116" s="23">
        <v>722</v>
      </c>
      <c r="P116" s="23">
        <v>3.8646408839779007</v>
      </c>
      <c r="Q116" s="23">
        <v>724</v>
      </c>
      <c r="R116" s="23">
        <v>3.7878787878787881</v>
      </c>
      <c r="S116" s="23">
        <v>726</v>
      </c>
      <c r="T116" s="23">
        <v>3.1084840055632825</v>
      </c>
      <c r="U116" s="23">
        <v>719</v>
      </c>
      <c r="V116" s="23">
        <v>3.4319444444444445</v>
      </c>
      <c r="W116" s="23">
        <v>720</v>
      </c>
      <c r="X116" s="23">
        <v>3.4535367545076281</v>
      </c>
      <c r="Y116" s="23">
        <v>721</v>
      </c>
      <c r="Z116" s="23">
        <v>1.4986187845303867</v>
      </c>
      <c r="AA116" s="23">
        <v>724</v>
      </c>
      <c r="AB116" s="23">
        <v>3.9972260748959778</v>
      </c>
      <c r="AC116" s="23">
        <v>721</v>
      </c>
      <c r="AD116" s="23">
        <v>3.0636237897648688</v>
      </c>
      <c r="AE116" s="23">
        <v>723</v>
      </c>
      <c r="AF116" s="23">
        <v>3.2603878116343492</v>
      </c>
      <c r="AG116" s="23">
        <v>722</v>
      </c>
      <c r="AH116" s="23">
        <v>1.8776077885952711</v>
      </c>
      <c r="AI116" s="23">
        <v>719</v>
      </c>
      <c r="AJ116" s="23">
        <v>3.9299450549450547</v>
      </c>
      <c r="AK116" s="23">
        <v>728</v>
      </c>
      <c r="AL116" s="23">
        <v>3.4187327823691458</v>
      </c>
      <c r="AM116" s="23">
        <v>726</v>
      </c>
      <c r="AN116" s="23">
        <v>3.263157894736842</v>
      </c>
      <c r="AO116" s="23">
        <v>722</v>
      </c>
      <c r="AP116" s="23">
        <v>3.3975069252077561</v>
      </c>
      <c r="AQ116" s="23">
        <v>722</v>
      </c>
      <c r="AR116" s="23">
        <v>3.3314917127071824</v>
      </c>
      <c r="AS116" s="23">
        <v>724</v>
      </c>
      <c r="AT116" s="23">
        <v>3.4455172413793105</v>
      </c>
      <c r="AU116" s="23">
        <v>725</v>
      </c>
      <c r="AV116" s="23">
        <v>4.5289256198347108</v>
      </c>
      <c r="AW116" s="23">
        <v>726</v>
      </c>
    </row>
    <row r="117" spans="1:49" x14ac:dyDescent="0.25">
      <c r="A117" s="22" t="str">
        <f t="shared" si="2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315</v>
      </c>
      <c r="H117" s="23">
        <v>1.6159420289855073</v>
      </c>
      <c r="I117" s="23">
        <v>276</v>
      </c>
      <c r="J117" s="23">
        <v>3.4673913043478262</v>
      </c>
      <c r="K117" s="23">
        <v>276</v>
      </c>
      <c r="L117" s="23">
        <v>2.8152173913043477</v>
      </c>
      <c r="M117" s="23">
        <v>276</v>
      </c>
      <c r="N117" s="23">
        <v>2.3781818181818184</v>
      </c>
      <c r="O117" s="23">
        <v>275</v>
      </c>
      <c r="P117" s="23">
        <v>3.8654545454545453</v>
      </c>
      <c r="Q117" s="23">
        <v>275</v>
      </c>
      <c r="R117" s="23">
        <v>3.84</v>
      </c>
      <c r="S117" s="23">
        <v>275</v>
      </c>
      <c r="T117" s="23">
        <v>3.0695970695970698</v>
      </c>
      <c r="U117" s="23">
        <v>273</v>
      </c>
      <c r="V117" s="23">
        <v>3.0690909090909089</v>
      </c>
      <c r="W117" s="23">
        <v>275</v>
      </c>
      <c r="X117" s="23">
        <v>3.2037037037037037</v>
      </c>
      <c r="Y117" s="23">
        <v>270</v>
      </c>
      <c r="Z117" s="23">
        <v>2.2857142857142856</v>
      </c>
      <c r="AA117" s="23">
        <v>273</v>
      </c>
      <c r="AB117" s="23">
        <v>4.1459854014598543</v>
      </c>
      <c r="AC117" s="23">
        <v>274</v>
      </c>
      <c r="AD117" s="23">
        <v>3.1854545454545455</v>
      </c>
      <c r="AE117" s="23">
        <v>275</v>
      </c>
      <c r="AF117" s="23">
        <v>3.5729927007299271</v>
      </c>
      <c r="AG117" s="23">
        <v>274</v>
      </c>
      <c r="AH117" s="23">
        <v>1.7611940298507462</v>
      </c>
      <c r="AI117" s="23">
        <v>268</v>
      </c>
      <c r="AJ117" s="23">
        <v>4.1159420289855069</v>
      </c>
      <c r="AK117" s="23">
        <v>276</v>
      </c>
      <c r="AL117" s="23">
        <v>3.5781818181818181</v>
      </c>
      <c r="AM117" s="23">
        <v>275</v>
      </c>
      <c r="AN117" s="23">
        <v>3.5</v>
      </c>
      <c r="AO117" s="23">
        <v>274</v>
      </c>
      <c r="AP117" s="23">
        <v>3.2043795620437958</v>
      </c>
      <c r="AQ117" s="23">
        <v>274</v>
      </c>
      <c r="AR117" s="23">
        <v>3.4525547445255476</v>
      </c>
      <c r="AS117" s="23">
        <v>274</v>
      </c>
      <c r="AT117" s="23">
        <v>3.1715328467153285</v>
      </c>
      <c r="AU117" s="23">
        <v>274</v>
      </c>
      <c r="AV117" s="23">
        <v>4.1282051282051286</v>
      </c>
      <c r="AW117" s="23">
        <v>273</v>
      </c>
    </row>
    <row r="118" spans="1:49" x14ac:dyDescent="0.25">
      <c r="A118" s="22" t="str">
        <f t="shared" si="2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334</v>
      </c>
      <c r="H118" s="23">
        <v>2.2348754448398576</v>
      </c>
      <c r="I118" s="23">
        <v>281</v>
      </c>
      <c r="J118" s="23">
        <v>3.5141843971631204</v>
      </c>
      <c r="K118" s="23">
        <v>282</v>
      </c>
      <c r="L118" s="23">
        <v>2.9528985507246377</v>
      </c>
      <c r="M118" s="23">
        <v>276</v>
      </c>
      <c r="N118" s="23">
        <v>2.5302491103202849</v>
      </c>
      <c r="O118" s="23">
        <v>281</v>
      </c>
      <c r="P118" s="23">
        <v>3.8790035587188614</v>
      </c>
      <c r="Q118" s="23">
        <v>281</v>
      </c>
      <c r="R118" s="23">
        <v>3.6595744680851063</v>
      </c>
      <c r="S118" s="23">
        <v>282</v>
      </c>
      <c r="T118" s="23">
        <v>3.1039426523297493</v>
      </c>
      <c r="U118" s="23">
        <v>279</v>
      </c>
      <c r="V118" s="23">
        <v>3.3558718861209966</v>
      </c>
      <c r="W118" s="23">
        <v>281</v>
      </c>
      <c r="X118" s="23">
        <v>3.5428571428571427</v>
      </c>
      <c r="Y118" s="23">
        <v>280</v>
      </c>
      <c r="Z118" s="23">
        <v>1.7571428571428571</v>
      </c>
      <c r="AA118" s="23">
        <v>280</v>
      </c>
      <c r="AB118" s="23">
        <v>4.4858156028368796</v>
      </c>
      <c r="AC118" s="23">
        <v>282</v>
      </c>
      <c r="AD118" s="23">
        <v>3.6156583629893237</v>
      </c>
      <c r="AE118" s="23">
        <v>281</v>
      </c>
      <c r="AF118" s="23">
        <v>3.7971530249110321</v>
      </c>
      <c r="AG118" s="23">
        <v>281</v>
      </c>
      <c r="AH118" s="23">
        <v>2.4910394265232974</v>
      </c>
      <c r="AI118" s="23">
        <v>279</v>
      </c>
      <c r="AJ118" s="23">
        <v>4.0709219858156027</v>
      </c>
      <c r="AK118" s="23">
        <v>282</v>
      </c>
      <c r="AL118" s="23">
        <v>3.4733096085409252</v>
      </c>
      <c r="AM118" s="23">
        <v>281</v>
      </c>
      <c r="AN118" s="23">
        <v>3.4928571428571429</v>
      </c>
      <c r="AO118" s="23">
        <v>280</v>
      </c>
      <c r="AP118" s="23">
        <v>3.2872340425531914</v>
      </c>
      <c r="AQ118" s="23">
        <v>282</v>
      </c>
      <c r="AR118" s="23">
        <v>3.2811387900355871</v>
      </c>
      <c r="AS118" s="23">
        <v>281</v>
      </c>
      <c r="AT118" s="23">
        <v>3.1565836298932384</v>
      </c>
      <c r="AU118" s="23">
        <v>281</v>
      </c>
      <c r="AV118" s="23">
        <v>5.0462633451957295</v>
      </c>
      <c r="AW118" s="23">
        <v>281</v>
      </c>
    </row>
    <row r="119" spans="1:49" x14ac:dyDescent="0.25">
      <c r="A119" s="22" t="str">
        <f t="shared" si="2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1903</v>
      </c>
      <c r="H119" s="23">
        <v>1.6337169939065674</v>
      </c>
      <c r="I119" s="23">
        <v>1477</v>
      </c>
      <c r="J119" s="23">
        <v>3.4826883910386965</v>
      </c>
      <c r="K119" s="23">
        <v>1473</v>
      </c>
      <c r="L119" s="23">
        <v>2.8980978260869565</v>
      </c>
      <c r="M119" s="23">
        <v>1472</v>
      </c>
      <c r="N119" s="23">
        <v>2.4948944860449287</v>
      </c>
      <c r="O119" s="23">
        <v>1469</v>
      </c>
      <c r="P119" s="23">
        <v>3.7336512261580381</v>
      </c>
      <c r="Q119" s="23">
        <v>1468</v>
      </c>
      <c r="R119" s="23">
        <v>4.1019021739130439</v>
      </c>
      <c r="S119" s="23">
        <v>1472</v>
      </c>
      <c r="T119" s="23">
        <v>3.4357388316151201</v>
      </c>
      <c r="U119" s="23">
        <v>1455</v>
      </c>
      <c r="V119" s="23">
        <v>4.3645621181262726</v>
      </c>
      <c r="W119" s="23">
        <v>1473</v>
      </c>
      <c r="X119" s="23">
        <v>4.0088375254928623</v>
      </c>
      <c r="Y119" s="23">
        <v>1471</v>
      </c>
      <c r="Z119" s="23">
        <v>1.4797529169526424</v>
      </c>
      <c r="AA119" s="23">
        <v>1457</v>
      </c>
      <c r="AB119" s="23">
        <v>3.7979381443298967</v>
      </c>
      <c r="AC119" s="23">
        <v>1455</v>
      </c>
      <c r="AD119" s="23">
        <v>2.8464187327823693</v>
      </c>
      <c r="AE119" s="23">
        <v>1452</v>
      </c>
      <c r="AF119" s="23">
        <v>3.2577747062888736</v>
      </c>
      <c r="AG119" s="23">
        <v>1447</v>
      </c>
      <c r="AH119" s="23">
        <v>1.8997926744989633</v>
      </c>
      <c r="AI119" s="23">
        <v>1447</v>
      </c>
      <c r="AJ119" s="23">
        <v>3.8133514986376023</v>
      </c>
      <c r="AK119" s="23">
        <v>1468</v>
      </c>
      <c r="AL119" s="23">
        <v>3.1389645776566759</v>
      </c>
      <c r="AM119" s="23">
        <v>1468</v>
      </c>
      <c r="AN119" s="23">
        <v>3.1940095302927163</v>
      </c>
      <c r="AO119" s="23">
        <v>1469</v>
      </c>
      <c r="AP119" s="23">
        <v>2.8525377229080933</v>
      </c>
      <c r="AQ119" s="23">
        <v>1458</v>
      </c>
      <c r="AR119" s="23">
        <v>3.1630286493860846</v>
      </c>
      <c r="AS119" s="23">
        <v>1466</v>
      </c>
      <c r="AT119" s="23">
        <v>3.9017064846416383</v>
      </c>
      <c r="AU119" s="23">
        <v>1465</v>
      </c>
      <c r="AV119" s="23">
        <v>3.9938524590163933</v>
      </c>
      <c r="AW119" s="23">
        <v>1464</v>
      </c>
    </row>
    <row r="120" spans="1:49" x14ac:dyDescent="0.25">
      <c r="A120" s="22" t="str">
        <f t="shared" si="2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1219</v>
      </c>
      <c r="H120" s="23">
        <v>1.6314760508308896</v>
      </c>
      <c r="I120" s="23">
        <v>1023</v>
      </c>
      <c r="J120" s="23">
        <v>3.3945044160942102</v>
      </c>
      <c r="K120" s="23">
        <v>1019</v>
      </c>
      <c r="L120" s="23">
        <v>2.7964601769911503</v>
      </c>
      <c r="M120" s="23">
        <v>1017</v>
      </c>
      <c r="N120" s="23">
        <v>2.4521224086870683</v>
      </c>
      <c r="O120" s="23">
        <v>1013</v>
      </c>
      <c r="P120" s="23">
        <v>3.8487229862475441</v>
      </c>
      <c r="Q120" s="23">
        <v>1018</v>
      </c>
      <c r="R120" s="23">
        <v>3.9774066797642438</v>
      </c>
      <c r="S120" s="23">
        <v>1018</v>
      </c>
      <c r="T120" s="23">
        <v>3.1938674579624133</v>
      </c>
      <c r="U120" s="23">
        <v>1011</v>
      </c>
      <c r="V120" s="23">
        <v>3.0939334637964775</v>
      </c>
      <c r="W120" s="23">
        <v>1022</v>
      </c>
      <c r="X120" s="23">
        <v>3.317288801571709</v>
      </c>
      <c r="Y120" s="23">
        <v>1018</v>
      </c>
      <c r="Z120" s="23">
        <v>2.0324165029469548</v>
      </c>
      <c r="AA120" s="23">
        <v>1018</v>
      </c>
      <c r="AB120" s="23">
        <v>3.993117010816126</v>
      </c>
      <c r="AC120" s="23">
        <v>1017</v>
      </c>
      <c r="AD120" s="23">
        <v>3.1429980276134124</v>
      </c>
      <c r="AE120" s="23">
        <v>1014</v>
      </c>
      <c r="AF120" s="23">
        <v>3.3806706114398422</v>
      </c>
      <c r="AG120" s="23">
        <v>1014</v>
      </c>
      <c r="AH120" s="23">
        <v>1.6762092793682133</v>
      </c>
      <c r="AI120" s="23">
        <v>1013</v>
      </c>
      <c r="AJ120" s="23">
        <v>4.2179863147605081</v>
      </c>
      <c r="AK120" s="23">
        <v>1023</v>
      </c>
      <c r="AL120" s="23">
        <v>3.6542605288932419</v>
      </c>
      <c r="AM120" s="23">
        <v>1021</v>
      </c>
      <c r="AN120" s="23">
        <v>3.5594886922320552</v>
      </c>
      <c r="AO120" s="23">
        <v>1017</v>
      </c>
      <c r="AP120" s="23">
        <v>3.2286555446516192</v>
      </c>
      <c r="AQ120" s="23">
        <v>1019</v>
      </c>
      <c r="AR120" s="23">
        <v>3.4691478942213516</v>
      </c>
      <c r="AS120" s="23">
        <v>1021</v>
      </c>
      <c r="AT120" s="23">
        <v>2.8444881889763778</v>
      </c>
      <c r="AU120" s="23">
        <v>1016</v>
      </c>
      <c r="AV120" s="23">
        <v>4.0639134709931168</v>
      </c>
      <c r="AW120" s="23">
        <v>1017</v>
      </c>
    </row>
    <row r="121" spans="1:49" x14ac:dyDescent="0.25">
      <c r="A121" s="22" t="str">
        <f t="shared" si="2"/>
        <v>2011UO_ALL_</v>
      </c>
      <c r="C121" s="1" t="s">
        <v>59</v>
      </c>
      <c r="D121" t="s">
        <v>476</v>
      </c>
      <c r="E121">
        <v>2011</v>
      </c>
      <c r="F121" s="1">
        <v>0</v>
      </c>
      <c r="G121" s="1">
        <v>6543</v>
      </c>
      <c r="H121" s="1">
        <v>1.7253588516746412</v>
      </c>
      <c r="I121" s="1">
        <v>5225</v>
      </c>
      <c r="J121" s="1">
        <v>3.2022256331542596</v>
      </c>
      <c r="K121" s="1">
        <v>5212</v>
      </c>
      <c r="L121" s="1">
        <v>2.6779335509890534</v>
      </c>
      <c r="M121" s="1">
        <v>5207</v>
      </c>
      <c r="N121" s="1">
        <v>2.3256933744221882</v>
      </c>
      <c r="O121" s="1">
        <v>5192</v>
      </c>
      <c r="P121" s="1">
        <v>3.4594074644093884</v>
      </c>
      <c r="Q121" s="1">
        <v>5198</v>
      </c>
      <c r="R121" s="1">
        <v>3.988662567255957</v>
      </c>
      <c r="S121" s="1">
        <v>5204</v>
      </c>
      <c r="T121" s="1">
        <v>3.4246548706980362</v>
      </c>
      <c r="U121" s="1">
        <v>5143</v>
      </c>
      <c r="V121" s="1">
        <v>3.8159815597387632</v>
      </c>
      <c r="W121" s="1">
        <v>5206</v>
      </c>
      <c r="X121" s="1">
        <v>3.7429449030524093</v>
      </c>
      <c r="Y121" s="1">
        <v>5209</v>
      </c>
      <c r="Z121" s="1">
        <v>1.7880883765609989</v>
      </c>
      <c r="AA121" s="1">
        <v>5205</v>
      </c>
      <c r="AB121" s="1">
        <v>4.5189459511444507</v>
      </c>
      <c r="AC121" s="1">
        <v>5199</v>
      </c>
      <c r="AD121" s="1">
        <v>3.4342637151106832</v>
      </c>
      <c r="AE121" s="1">
        <v>5195</v>
      </c>
      <c r="AF121" s="1">
        <v>3.5003853564547205</v>
      </c>
      <c r="AG121" s="1">
        <v>5190</v>
      </c>
      <c r="AH121" s="1">
        <v>2.1049192928516525</v>
      </c>
      <c r="AI121" s="1">
        <v>5204</v>
      </c>
      <c r="AJ121" s="1">
        <v>4.1220719862883257</v>
      </c>
      <c r="AK121" s="1">
        <v>5251</v>
      </c>
      <c r="AL121" s="1">
        <v>3.6073338426279604</v>
      </c>
      <c r="AM121" s="1">
        <v>5236</v>
      </c>
      <c r="AN121" s="1">
        <v>3.519722917067539</v>
      </c>
      <c r="AO121" s="1">
        <v>5197</v>
      </c>
      <c r="AP121" s="1">
        <v>3.3369168746400462</v>
      </c>
      <c r="AQ121" s="1">
        <v>5209</v>
      </c>
      <c r="AR121" s="1">
        <v>3.8290254642925521</v>
      </c>
      <c r="AS121" s="1">
        <v>5223</v>
      </c>
      <c r="AT121" s="1">
        <v>3.5848333971658368</v>
      </c>
      <c r="AU121" s="1">
        <v>5222</v>
      </c>
      <c r="AV121" s="1">
        <v>4.4039747754634053</v>
      </c>
      <c r="AW121" s="1">
        <v>5233</v>
      </c>
    </row>
    <row r="122" spans="1:49" x14ac:dyDescent="0.25">
      <c r="A122" s="22" t="str">
        <f t="shared" si="2"/>
        <v>2011UOAAA</v>
      </c>
      <c r="C122" s="1" t="s">
        <v>59</v>
      </c>
      <c r="D122" s="1" t="s">
        <v>61</v>
      </c>
      <c r="E122">
        <v>2011</v>
      </c>
      <c r="F122" s="1">
        <v>1</v>
      </c>
      <c r="G122" s="1">
        <v>394</v>
      </c>
      <c r="H122" s="1">
        <v>1.79375</v>
      </c>
      <c r="I122" s="1">
        <v>320</v>
      </c>
      <c r="J122" s="1">
        <v>3.2767295597484276</v>
      </c>
      <c r="K122" s="1">
        <v>318</v>
      </c>
      <c r="L122" s="1">
        <v>2.6112852664576804</v>
      </c>
      <c r="M122" s="1">
        <v>319</v>
      </c>
      <c r="N122" s="1">
        <v>2.1798107255520507</v>
      </c>
      <c r="O122" s="1">
        <v>317</v>
      </c>
      <c r="P122" s="1">
        <v>3.533123028391167</v>
      </c>
      <c r="Q122" s="1">
        <v>317</v>
      </c>
      <c r="R122" s="1">
        <v>3.7987421383647799</v>
      </c>
      <c r="S122" s="1">
        <v>318</v>
      </c>
      <c r="T122" s="1">
        <v>3.1768488745980705</v>
      </c>
      <c r="U122" s="1">
        <v>311</v>
      </c>
      <c r="V122" s="1">
        <v>3.9811320754716979</v>
      </c>
      <c r="W122" s="1">
        <v>318</v>
      </c>
      <c r="X122" s="1">
        <v>3.734375</v>
      </c>
      <c r="Y122" s="1">
        <v>320</v>
      </c>
      <c r="Z122" s="1">
        <v>2.0662460567823344</v>
      </c>
      <c r="AA122" s="1">
        <v>317</v>
      </c>
      <c r="AB122" s="1">
        <v>4.6277602523659302</v>
      </c>
      <c r="AC122" s="1">
        <v>317</v>
      </c>
      <c r="AD122" s="1">
        <v>3.6100628930817611</v>
      </c>
      <c r="AE122" s="1">
        <v>318</v>
      </c>
      <c r="AF122" s="1">
        <v>3.6012658227848102</v>
      </c>
      <c r="AG122" s="1">
        <v>316</v>
      </c>
      <c r="AH122" s="1">
        <v>2.1786833855799372</v>
      </c>
      <c r="AI122" s="1">
        <v>319</v>
      </c>
      <c r="AJ122" s="1">
        <v>4.328125</v>
      </c>
      <c r="AK122" s="1">
        <v>320</v>
      </c>
      <c r="AL122" s="1">
        <v>3.8765822784810124</v>
      </c>
      <c r="AM122" s="1">
        <v>316</v>
      </c>
      <c r="AN122" s="1">
        <v>3.6352201257861636</v>
      </c>
      <c r="AO122" s="1">
        <v>318</v>
      </c>
      <c r="AP122" s="1">
        <v>3.7287066246056781</v>
      </c>
      <c r="AQ122" s="1">
        <v>317</v>
      </c>
      <c r="AR122" s="1">
        <v>3.9717868338557993</v>
      </c>
      <c r="AS122" s="1">
        <v>319</v>
      </c>
      <c r="AT122" s="1">
        <v>4.232704402515723</v>
      </c>
      <c r="AU122" s="1">
        <v>318</v>
      </c>
      <c r="AV122" s="1">
        <v>4.9842271293375395</v>
      </c>
      <c r="AW122" s="1">
        <v>317</v>
      </c>
    </row>
    <row r="123" spans="1:49" x14ac:dyDescent="0.25">
      <c r="A123" s="22" t="str">
        <f t="shared" si="2"/>
        <v>2011UOCAS Hum</v>
      </c>
      <c r="C123" s="1" t="s">
        <v>59</v>
      </c>
      <c r="D123" s="1" t="s">
        <v>62</v>
      </c>
      <c r="E123">
        <v>2011</v>
      </c>
      <c r="F123" s="1">
        <v>1</v>
      </c>
      <c r="G123" s="1">
        <v>650</v>
      </c>
      <c r="H123" s="1">
        <v>1.832046332046332</v>
      </c>
      <c r="I123" s="1">
        <v>518</v>
      </c>
      <c r="J123" s="1">
        <v>3.1029126213592235</v>
      </c>
      <c r="K123" s="1">
        <v>515</v>
      </c>
      <c r="L123" s="1">
        <v>2.6885880077369437</v>
      </c>
      <c r="M123" s="1">
        <v>517</v>
      </c>
      <c r="N123" s="1">
        <v>2.2291262135922332</v>
      </c>
      <c r="O123" s="1">
        <v>515</v>
      </c>
      <c r="P123" s="1">
        <v>3.4517374517374519</v>
      </c>
      <c r="Q123" s="1">
        <v>518</v>
      </c>
      <c r="R123" s="1">
        <v>3.88953488372093</v>
      </c>
      <c r="S123" s="1">
        <v>516</v>
      </c>
      <c r="T123" s="1">
        <v>3.2209072978303745</v>
      </c>
      <c r="U123" s="1">
        <v>507</v>
      </c>
      <c r="V123" s="1">
        <v>3.4621359223300971</v>
      </c>
      <c r="W123" s="1">
        <v>515</v>
      </c>
      <c r="X123" s="1">
        <v>3.5096525096525095</v>
      </c>
      <c r="Y123" s="1">
        <v>518</v>
      </c>
      <c r="Z123" s="1">
        <v>1.8416988416988418</v>
      </c>
      <c r="AA123" s="1">
        <v>518</v>
      </c>
      <c r="AB123" s="1">
        <v>4.6615087040618954</v>
      </c>
      <c r="AC123" s="1">
        <v>517</v>
      </c>
      <c r="AD123" s="1">
        <v>3.5321637426900585</v>
      </c>
      <c r="AE123" s="1">
        <v>513</v>
      </c>
      <c r="AF123" s="1">
        <v>3.7231968810916181</v>
      </c>
      <c r="AG123" s="1">
        <v>513</v>
      </c>
      <c r="AH123" s="1">
        <v>2.1798839458413926</v>
      </c>
      <c r="AI123" s="1">
        <v>517</v>
      </c>
      <c r="AJ123" s="1">
        <v>4.5572815533980586</v>
      </c>
      <c r="AK123" s="1">
        <v>515</v>
      </c>
      <c r="AL123" s="1">
        <v>3.9111969111969112</v>
      </c>
      <c r="AM123" s="1">
        <v>518</v>
      </c>
      <c r="AN123" s="1">
        <v>3.8346303501945527</v>
      </c>
      <c r="AO123" s="1">
        <v>514</v>
      </c>
      <c r="AP123" s="1">
        <v>3.536964980544747</v>
      </c>
      <c r="AQ123" s="1">
        <v>514</v>
      </c>
      <c r="AR123" s="1">
        <v>4.0328185328185331</v>
      </c>
      <c r="AS123" s="1">
        <v>518</v>
      </c>
      <c r="AT123" s="1">
        <v>3.7412451361867705</v>
      </c>
      <c r="AU123" s="1">
        <v>514</v>
      </c>
      <c r="AV123" s="1">
        <v>4.8858800773694391</v>
      </c>
      <c r="AW123" s="1">
        <v>517</v>
      </c>
    </row>
    <row r="124" spans="1:49" x14ac:dyDescent="0.25">
      <c r="A124" s="22" t="str">
        <f t="shared" si="2"/>
        <v>2011UOCAS NatSci</v>
      </c>
      <c r="C124" s="1" t="s">
        <v>59</v>
      </c>
      <c r="D124" s="1" t="s">
        <v>63</v>
      </c>
      <c r="E124">
        <v>2011</v>
      </c>
      <c r="F124" s="1">
        <v>1</v>
      </c>
      <c r="G124" s="1">
        <v>1484</v>
      </c>
      <c r="H124" s="1">
        <v>1.673913043478261</v>
      </c>
      <c r="I124" s="1">
        <v>1196</v>
      </c>
      <c r="J124" s="1">
        <v>3.1936295054484494</v>
      </c>
      <c r="K124" s="1">
        <v>1193</v>
      </c>
      <c r="L124" s="1">
        <v>2.6610878661087867</v>
      </c>
      <c r="M124" s="1">
        <v>1195</v>
      </c>
      <c r="N124" s="1">
        <v>2.3490725126475547</v>
      </c>
      <c r="O124" s="1">
        <v>1186</v>
      </c>
      <c r="P124" s="1">
        <v>3.4139378673383711</v>
      </c>
      <c r="Q124" s="1">
        <v>1191</v>
      </c>
      <c r="R124" s="1">
        <v>4.0100840336134453</v>
      </c>
      <c r="S124" s="1">
        <v>1190</v>
      </c>
      <c r="T124" s="1">
        <v>3.5961049957662996</v>
      </c>
      <c r="U124" s="1">
        <v>1181</v>
      </c>
      <c r="V124" s="1">
        <v>3.8558256496227998</v>
      </c>
      <c r="W124" s="1">
        <v>1193</v>
      </c>
      <c r="X124" s="1">
        <v>3.863140218303946</v>
      </c>
      <c r="Y124" s="1">
        <v>1191</v>
      </c>
      <c r="Z124" s="1">
        <v>1.8203190596137699</v>
      </c>
      <c r="AA124" s="1">
        <v>1191</v>
      </c>
      <c r="AB124" s="1">
        <v>4.4529411764705884</v>
      </c>
      <c r="AC124" s="1">
        <v>1190</v>
      </c>
      <c r="AD124" s="1">
        <v>3.4794290512174642</v>
      </c>
      <c r="AE124" s="1">
        <v>1191</v>
      </c>
      <c r="AF124" s="1">
        <v>3.4468802698145025</v>
      </c>
      <c r="AG124" s="1">
        <v>1186</v>
      </c>
      <c r="AH124" s="1">
        <v>2.0765349032800673</v>
      </c>
      <c r="AI124" s="1">
        <v>1189</v>
      </c>
      <c r="AJ124" s="1">
        <v>3.9975020815986677</v>
      </c>
      <c r="AK124" s="1">
        <v>1201</v>
      </c>
      <c r="AL124" s="1">
        <v>3.4691151919866443</v>
      </c>
      <c r="AM124" s="1">
        <v>1198</v>
      </c>
      <c r="AN124" s="1">
        <v>3.4349286314021832</v>
      </c>
      <c r="AO124" s="1">
        <v>1191</v>
      </c>
      <c r="AP124" s="1">
        <v>3.2824620573355818</v>
      </c>
      <c r="AQ124" s="1">
        <v>1186</v>
      </c>
      <c r="AR124" s="1">
        <v>4.0744769874476985</v>
      </c>
      <c r="AS124" s="1">
        <v>1195</v>
      </c>
      <c r="AT124" s="1">
        <v>3.345575959933222</v>
      </c>
      <c r="AU124" s="1">
        <v>1198</v>
      </c>
      <c r="AV124" s="1">
        <v>4.2207357859531776</v>
      </c>
      <c r="AW124" s="1">
        <v>1196</v>
      </c>
    </row>
    <row r="125" spans="1:49" x14ac:dyDescent="0.25">
      <c r="A125" s="22" t="str">
        <f t="shared" si="2"/>
        <v>2011UOCAS SocSci</v>
      </c>
      <c r="C125" s="1" t="s">
        <v>59</v>
      </c>
      <c r="D125" s="1" t="s">
        <v>64</v>
      </c>
      <c r="E125">
        <v>2011</v>
      </c>
      <c r="F125" s="1">
        <v>1</v>
      </c>
      <c r="G125" s="1">
        <v>1177</v>
      </c>
      <c r="H125" s="1">
        <v>1.7081589958158996</v>
      </c>
      <c r="I125" s="1">
        <v>956</v>
      </c>
      <c r="J125" s="1">
        <v>3.250524109014675</v>
      </c>
      <c r="K125" s="1">
        <v>954</v>
      </c>
      <c r="L125" s="1">
        <v>2.7531512605042017</v>
      </c>
      <c r="M125" s="1">
        <v>952</v>
      </c>
      <c r="N125" s="1">
        <v>2.405263157894737</v>
      </c>
      <c r="O125" s="1">
        <v>950</v>
      </c>
      <c r="P125" s="1">
        <v>3.4695378151260505</v>
      </c>
      <c r="Q125" s="1">
        <v>952</v>
      </c>
      <c r="R125" s="1">
        <v>3.9716684155299053</v>
      </c>
      <c r="S125" s="1">
        <v>953</v>
      </c>
      <c r="T125" s="1">
        <v>3.275239107332625</v>
      </c>
      <c r="U125" s="1">
        <v>941</v>
      </c>
      <c r="V125" s="1">
        <v>3.5595363540569021</v>
      </c>
      <c r="W125" s="1">
        <v>949</v>
      </c>
      <c r="X125" s="1">
        <v>3.5699263932702419</v>
      </c>
      <c r="Y125" s="1">
        <v>951</v>
      </c>
      <c r="Z125" s="1">
        <v>1.8822292323869612</v>
      </c>
      <c r="AA125" s="1">
        <v>951</v>
      </c>
      <c r="AB125" s="1">
        <v>4.5042194092827001</v>
      </c>
      <c r="AC125" s="1">
        <v>948</v>
      </c>
      <c r="AD125" s="1">
        <v>3.448202959830867</v>
      </c>
      <c r="AE125" s="1">
        <v>946</v>
      </c>
      <c r="AF125" s="1">
        <v>3.5726315789473686</v>
      </c>
      <c r="AG125" s="1">
        <v>950</v>
      </c>
      <c r="AH125" s="1">
        <v>2.0854430379746836</v>
      </c>
      <c r="AI125" s="1">
        <v>948</v>
      </c>
      <c r="AJ125" s="1">
        <v>4.121748178980229</v>
      </c>
      <c r="AK125" s="1">
        <v>961</v>
      </c>
      <c r="AL125" s="1">
        <v>3.7479166666666668</v>
      </c>
      <c r="AM125" s="1">
        <v>960</v>
      </c>
      <c r="AN125" s="1">
        <v>3.5735449735449736</v>
      </c>
      <c r="AO125" s="1">
        <v>945</v>
      </c>
      <c r="AP125" s="1">
        <v>3.3840503672612803</v>
      </c>
      <c r="AQ125" s="1">
        <v>953</v>
      </c>
      <c r="AR125" s="1">
        <v>3.8670157068062827</v>
      </c>
      <c r="AS125" s="1">
        <v>955</v>
      </c>
      <c r="AT125" s="1">
        <v>3.4528301886792452</v>
      </c>
      <c r="AU125" s="1">
        <v>954</v>
      </c>
      <c r="AV125" s="1">
        <v>4.320418848167539</v>
      </c>
      <c r="AW125" s="1">
        <v>955</v>
      </c>
    </row>
    <row r="126" spans="1:49" x14ac:dyDescent="0.25">
      <c r="A126" s="22" t="str">
        <f t="shared" ref="A126:A189" si="3">E126&amp;C126&amp;D126</f>
        <v>2011UOEducation</v>
      </c>
      <c r="C126" s="1" t="s">
        <v>59</v>
      </c>
      <c r="D126" s="1" t="s">
        <v>65</v>
      </c>
      <c r="E126">
        <v>2011</v>
      </c>
      <c r="F126" s="1">
        <v>1</v>
      </c>
      <c r="G126" s="1">
        <v>303</v>
      </c>
      <c r="H126" s="1">
        <v>1.678714859437751</v>
      </c>
      <c r="I126" s="1">
        <v>249</v>
      </c>
      <c r="J126" s="1">
        <v>3.2160000000000002</v>
      </c>
      <c r="K126" s="1">
        <v>250</v>
      </c>
      <c r="L126" s="1">
        <v>2.58</v>
      </c>
      <c r="M126" s="1">
        <v>250</v>
      </c>
      <c r="N126" s="1">
        <v>2.1497975708502026</v>
      </c>
      <c r="O126" s="1">
        <v>247</v>
      </c>
      <c r="P126" s="1">
        <v>3.3759999999999999</v>
      </c>
      <c r="Q126" s="1">
        <v>250</v>
      </c>
      <c r="R126" s="1">
        <v>3.94</v>
      </c>
      <c r="S126" s="1">
        <v>250</v>
      </c>
      <c r="T126" s="1">
        <v>3.4593495934959351</v>
      </c>
      <c r="U126" s="1">
        <v>246</v>
      </c>
      <c r="V126" s="1">
        <v>4.0039999999999996</v>
      </c>
      <c r="W126" s="1">
        <v>250</v>
      </c>
      <c r="X126" s="1">
        <v>3.806451612903226</v>
      </c>
      <c r="Y126" s="1">
        <v>248</v>
      </c>
      <c r="Z126" s="1">
        <v>1.6439999999999999</v>
      </c>
      <c r="AA126" s="1">
        <v>250</v>
      </c>
      <c r="AB126" s="1">
        <v>4.6840000000000002</v>
      </c>
      <c r="AC126" s="1">
        <v>250</v>
      </c>
      <c r="AD126" s="1">
        <v>3.38</v>
      </c>
      <c r="AE126" s="1">
        <v>250</v>
      </c>
      <c r="AF126" s="1">
        <v>3.5783132530120483</v>
      </c>
      <c r="AG126" s="1">
        <v>249</v>
      </c>
      <c r="AH126" s="1">
        <v>2.1035856573705178</v>
      </c>
      <c r="AI126" s="1">
        <v>251</v>
      </c>
      <c r="AJ126" s="1">
        <v>3.9404761904761907</v>
      </c>
      <c r="AK126" s="1">
        <v>252</v>
      </c>
      <c r="AL126" s="1">
        <v>3.5158730158730158</v>
      </c>
      <c r="AM126" s="1">
        <v>252</v>
      </c>
      <c r="AN126" s="1">
        <v>3.2896825396825395</v>
      </c>
      <c r="AO126" s="1">
        <v>252</v>
      </c>
      <c r="AP126" s="1">
        <v>3.1832669322709162</v>
      </c>
      <c r="AQ126" s="1">
        <v>251</v>
      </c>
      <c r="AR126" s="1">
        <v>3.2031872509960158</v>
      </c>
      <c r="AS126" s="1">
        <v>251</v>
      </c>
      <c r="AT126" s="1">
        <v>3.5476190476190474</v>
      </c>
      <c r="AU126" s="1">
        <v>252</v>
      </c>
      <c r="AV126" s="1">
        <v>4.4541832669322705</v>
      </c>
      <c r="AW126" s="1">
        <v>251</v>
      </c>
    </row>
    <row r="127" spans="1:49" x14ac:dyDescent="0.25">
      <c r="A127" s="22" t="str">
        <f t="shared" si="3"/>
        <v>2011UOJournalism</v>
      </c>
      <c r="C127" s="1" t="s">
        <v>59</v>
      </c>
      <c r="D127" s="1" t="s">
        <v>66</v>
      </c>
      <c r="E127">
        <v>2011</v>
      </c>
      <c r="F127" s="1">
        <v>1</v>
      </c>
      <c r="G127" s="1">
        <v>490</v>
      </c>
      <c r="H127" s="1">
        <v>1.8143236074270557</v>
      </c>
      <c r="I127" s="1">
        <v>377</v>
      </c>
      <c r="J127" s="1">
        <v>3.3580901856763927</v>
      </c>
      <c r="K127" s="1">
        <v>377</v>
      </c>
      <c r="L127" s="1">
        <v>2.7893333333333334</v>
      </c>
      <c r="M127" s="1">
        <v>375</v>
      </c>
      <c r="N127" s="1">
        <v>2.4148936170212765</v>
      </c>
      <c r="O127" s="1">
        <v>376</v>
      </c>
      <c r="P127" s="1">
        <v>3.7016129032258065</v>
      </c>
      <c r="Q127" s="1">
        <v>372</v>
      </c>
      <c r="R127" s="1">
        <v>4.2213333333333329</v>
      </c>
      <c r="S127" s="1">
        <v>375</v>
      </c>
      <c r="T127" s="1">
        <v>3.4545454545454546</v>
      </c>
      <c r="U127" s="1">
        <v>374</v>
      </c>
      <c r="V127" s="1">
        <v>4.0636604774535812</v>
      </c>
      <c r="W127" s="1">
        <v>377</v>
      </c>
      <c r="X127" s="1">
        <v>3.8164893617021276</v>
      </c>
      <c r="Y127" s="1">
        <v>376</v>
      </c>
      <c r="Z127" s="1">
        <v>1.7192513368983957</v>
      </c>
      <c r="AA127" s="1">
        <v>374</v>
      </c>
      <c r="AB127" s="1">
        <v>4.8502673796791447</v>
      </c>
      <c r="AC127" s="1">
        <v>374</v>
      </c>
      <c r="AD127" s="1">
        <v>3.5989304812834226</v>
      </c>
      <c r="AE127" s="1">
        <v>374</v>
      </c>
      <c r="AF127" s="1">
        <v>3.7024128686327078</v>
      </c>
      <c r="AG127" s="1">
        <v>373</v>
      </c>
      <c r="AH127" s="1">
        <v>2.4414893617021276</v>
      </c>
      <c r="AI127" s="1">
        <v>376</v>
      </c>
      <c r="AJ127" s="1">
        <v>4.3070866141732287</v>
      </c>
      <c r="AK127" s="1">
        <v>381</v>
      </c>
      <c r="AL127" s="1">
        <v>3.7142857142857144</v>
      </c>
      <c r="AM127" s="1">
        <v>378</v>
      </c>
      <c r="AN127" s="1">
        <v>3.728723404255319</v>
      </c>
      <c r="AO127" s="1">
        <v>376</v>
      </c>
      <c r="AP127" s="1">
        <v>3.5291005291005293</v>
      </c>
      <c r="AQ127" s="1">
        <v>378</v>
      </c>
      <c r="AR127" s="1">
        <v>3.7414248021108181</v>
      </c>
      <c r="AS127" s="1">
        <v>379</v>
      </c>
      <c r="AT127" s="1">
        <v>3.9787798408488064</v>
      </c>
      <c r="AU127" s="1">
        <v>377</v>
      </c>
      <c r="AV127" s="1">
        <v>4.5421052631578949</v>
      </c>
      <c r="AW127" s="1">
        <v>380</v>
      </c>
    </row>
    <row r="128" spans="1:49" x14ac:dyDescent="0.25">
      <c r="A128" s="22" t="str">
        <f t="shared" si="3"/>
        <v>2011UOLCB</v>
      </c>
      <c r="C128" s="1" t="s">
        <v>59</v>
      </c>
      <c r="D128" s="1" t="s">
        <v>67</v>
      </c>
      <c r="E128">
        <v>2011</v>
      </c>
      <c r="F128" s="1">
        <v>1</v>
      </c>
      <c r="G128" s="1">
        <v>951</v>
      </c>
      <c r="H128" s="1">
        <v>1.5517711171662125</v>
      </c>
      <c r="I128" s="1">
        <v>734</v>
      </c>
      <c r="J128" s="1">
        <v>3.0995907230559343</v>
      </c>
      <c r="K128" s="1">
        <v>733</v>
      </c>
      <c r="L128" s="1">
        <v>2.6251709986320111</v>
      </c>
      <c r="M128" s="1">
        <v>731</v>
      </c>
      <c r="N128" s="1">
        <v>2.2145804676753782</v>
      </c>
      <c r="O128" s="1">
        <v>727</v>
      </c>
      <c r="P128" s="1">
        <v>3.4340659340659339</v>
      </c>
      <c r="Q128" s="1">
        <v>728</v>
      </c>
      <c r="R128" s="1">
        <v>4.1111111111111107</v>
      </c>
      <c r="S128" s="1">
        <v>729</v>
      </c>
      <c r="T128" s="1">
        <v>3.5983263598326358</v>
      </c>
      <c r="U128" s="1">
        <v>717</v>
      </c>
      <c r="V128" s="1">
        <v>4.2808219178082192</v>
      </c>
      <c r="W128" s="1">
        <v>730</v>
      </c>
      <c r="X128" s="1">
        <v>3.9480164158686732</v>
      </c>
      <c r="Y128" s="1">
        <v>731</v>
      </c>
      <c r="Z128" s="1">
        <v>1.7523939808481532</v>
      </c>
      <c r="AA128" s="1">
        <v>731</v>
      </c>
      <c r="AB128" s="1">
        <v>4.4631147540983607</v>
      </c>
      <c r="AC128" s="1">
        <v>732</v>
      </c>
      <c r="AD128" s="1">
        <v>3.4444444444444446</v>
      </c>
      <c r="AE128" s="1">
        <v>729</v>
      </c>
      <c r="AF128" s="1">
        <v>3.5753424657534247</v>
      </c>
      <c r="AG128" s="1">
        <v>730</v>
      </c>
      <c r="AH128" s="1">
        <v>2.2301369863013698</v>
      </c>
      <c r="AI128" s="1">
        <v>730</v>
      </c>
      <c r="AJ128" s="1">
        <v>4.0622462787550742</v>
      </c>
      <c r="AK128" s="1">
        <v>739</v>
      </c>
      <c r="AL128" s="1">
        <v>3.5176630434782608</v>
      </c>
      <c r="AM128" s="1">
        <v>736</v>
      </c>
      <c r="AN128" s="1">
        <v>3.4938271604938271</v>
      </c>
      <c r="AO128" s="1">
        <v>729</v>
      </c>
      <c r="AP128" s="1">
        <v>3.2272108843537417</v>
      </c>
      <c r="AQ128" s="1">
        <v>735</v>
      </c>
      <c r="AR128" s="1">
        <v>3.6552667578659372</v>
      </c>
      <c r="AS128" s="1">
        <v>731</v>
      </c>
      <c r="AT128" s="1">
        <v>4.0150068212824008</v>
      </c>
      <c r="AU128" s="1">
        <v>733</v>
      </c>
      <c r="AV128" s="1">
        <v>4.4010840108401084</v>
      </c>
      <c r="AW128" s="1">
        <v>738</v>
      </c>
    </row>
    <row r="129" spans="1:49" x14ac:dyDescent="0.25">
      <c r="A129" s="22" t="str">
        <f t="shared" si="3"/>
        <v>2011UOMusic &amp; Dance</v>
      </c>
      <c r="C129" s="1" t="s">
        <v>59</v>
      </c>
      <c r="D129" s="1" t="s">
        <v>68</v>
      </c>
      <c r="E129">
        <v>2011</v>
      </c>
      <c r="F129" s="1">
        <v>1</v>
      </c>
      <c r="G129" s="1">
        <v>106</v>
      </c>
      <c r="H129" s="1">
        <v>2.103448275862069</v>
      </c>
      <c r="I129" s="1">
        <v>87</v>
      </c>
      <c r="J129" s="1">
        <v>3.1511627906976742</v>
      </c>
      <c r="K129" s="1">
        <v>86</v>
      </c>
      <c r="L129" s="1">
        <v>2.7209302325581395</v>
      </c>
      <c r="M129" s="1">
        <v>86</v>
      </c>
      <c r="N129" s="1">
        <v>2.3908045977011496</v>
      </c>
      <c r="O129" s="1">
        <v>87</v>
      </c>
      <c r="P129" s="1">
        <v>3.896551724137931</v>
      </c>
      <c r="Q129" s="1">
        <v>87</v>
      </c>
      <c r="R129" s="1">
        <v>4.0344827586206895</v>
      </c>
      <c r="S129" s="1">
        <v>87</v>
      </c>
      <c r="T129" s="1">
        <v>3.6470588235294117</v>
      </c>
      <c r="U129" s="1">
        <v>85</v>
      </c>
      <c r="V129" s="1">
        <v>3.7701149425287355</v>
      </c>
      <c r="W129" s="1">
        <v>87</v>
      </c>
      <c r="X129" s="1">
        <v>4.0930232558139537</v>
      </c>
      <c r="Y129" s="1">
        <v>86</v>
      </c>
      <c r="Z129" s="1">
        <v>1.632183908045977</v>
      </c>
      <c r="AA129" s="1">
        <v>87</v>
      </c>
      <c r="AB129" s="1">
        <v>5.3139534883720927</v>
      </c>
      <c r="AC129" s="1">
        <v>86</v>
      </c>
      <c r="AD129" s="1">
        <v>4.2873563218390807</v>
      </c>
      <c r="AE129" s="1">
        <v>87</v>
      </c>
      <c r="AF129" s="1">
        <v>4.0114942528735629</v>
      </c>
      <c r="AG129" s="1">
        <v>87</v>
      </c>
      <c r="AH129" s="1">
        <v>2.5632183908045976</v>
      </c>
      <c r="AI129" s="1">
        <v>87</v>
      </c>
      <c r="AJ129" s="1">
        <v>4.5813953488372094</v>
      </c>
      <c r="AK129" s="1">
        <v>86</v>
      </c>
      <c r="AL129" s="1">
        <v>3.7790697674418605</v>
      </c>
      <c r="AM129" s="1">
        <v>86</v>
      </c>
      <c r="AN129" s="1">
        <v>4.1058823529411761</v>
      </c>
      <c r="AO129" s="1">
        <v>85</v>
      </c>
      <c r="AP129" s="1">
        <v>3.6860465116279069</v>
      </c>
      <c r="AQ129" s="1">
        <v>86</v>
      </c>
      <c r="AR129" s="1">
        <v>3.6744186046511627</v>
      </c>
      <c r="AS129" s="1">
        <v>86</v>
      </c>
      <c r="AT129" s="1">
        <v>3.6588235294117646</v>
      </c>
      <c r="AU129" s="1">
        <v>85</v>
      </c>
      <c r="AV129" s="1">
        <v>5.3953488372093021</v>
      </c>
      <c r="AW129" s="1">
        <v>86</v>
      </c>
    </row>
    <row r="130" spans="1:49" x14ac:dyDescent="0.25">
      <c r="A130" s="22" t="str">
        <f t="shared" si="3"/>
        <v>2011UOOther</v>
      </c>
      <c r="C130" s="1" t="s">
        <v>59</v>
      </c>
      <c r="D130" s="1" t="s">
        <v>69</v>
      </c>
      <c r="E130">
        <v>2011</v>
      </c>
      <c r="F130" s="1">
        <v>1</v>
      </c>
      <c r="G130" s="1">
        <v>988</v>
      </c>
      <c r="H130" s="1">
        <v>1.8185279187817258</v>
      </c>
      <c r="I130" s="1">
        <v>788</v>
      </c>
      <c r="J130" s="1">
        <v>3.2137404580152671</v>
      </c>
      <c r="K130" s="1">
        <v>786</v>
      </c>
      <c r="L130" s="1">
        <v>2.6547314578005117</v>
      </c>
      <c r="M130" s="1">
        <v>782</v>
      </c>
      <c r="N130" s="1">
        <v>2.4243964421855146</v>
      </c>
      <c r="O130" s="1">
        <v>787</v>
      </c>
      <c r="P130" s="1">
        <v>3.3780332056194124</v>
      </c>
      <c r="Q130" s="1">
        <v>783</v>
      </c>
      <c r="R130" s="1">
        <v>3.9045801526717558</v>
      </c>
      <c r="S130" s="1">
        <v>786</v>
      </c>
      <c r="T130" s="1">
        <v>3.3674775928297054</v>
      </c>
      <c r="U130" s="1">
        <v>781</v>
      </c>
      <c r="V130" s="1">
        <v>3.6251588310038119</v>
      </c>
      <c r="W130" s="1">
        <v>787</v>
      </c>
      <c r="X130" s="1">
        <v>3.6434010152284264</v>
      </c>
      <c r="Y130" s="1">
        <v>788</v>
      </c>
      <c r="Z130" s="1">
        <v>1.6068702290076335</v>
      </c>
      <c r="AA130" s="1">
        <v>786</v>
      </c>
      <c r="AB130" s="1">
        <v>4.2535031847133755</v>
      </c>
      <c r="AC130" s="1">
        <v>785</v>
      </c>
      <c r="AD130" s="1">
        <v>3.0495552731893265</v>
      </c>
      <c r="AE130" s="1">
        <v>787</v>
      </c>
      <c r="AF130" s="1">
        <v>3.0610687022900764</v>
      </c>
      <c r="AG130" s="1">
        <v>786</v>
      </c>
      <c r="AH130" s="1">
        <v>1.7649301143583227</v>
      </c>
      <c r="AI130" s="1">
        <v>787</v>
      </c>
      <c r="AJ130" s="1">
        <v>3.920854271356784</v>
      </c>
      <c r="AK130" s="1">
        <v>796</v>
      </c>
      <c r="AL130" s="1">
        <v>3.3825757575757578</v>
      </c>
      <c r="AM130" s="1">
        <v>792</v>
      </c>
      <c r="AN130" s="1">
        <v>3.2655654383735704</v>
      </c>
      <c r="AO130" s="1">
        <v>787</v>
      </c>
      <c r="AP130" s="1">
        <v>3.0950570342205324</v>
      </c>
      <c r="AQ130" s="1">
        <v>789</v>
      </c>
      <c r="AR130" s="1">
        <v>3.6387832699619773</v>
      </c>
      <c r="AS130" s="1">
        <v>789</v>
      </c>
      <c r="AT130" s="1">
        <v>3.1618204804045513</v>
      </c>
      <c r="AU130" s="1">
        <v>791</v>
      </c>
      <c r="AV130" s="1">
        <v>4.0479192938209332</v>
      </c>
      <c r="AW130" s="1">
        <v>793</v>
      </c>
    </row>
    <row r="131" spans="1:49" x14ac:dyDescent="0.25">
      <c r="A131" s="22" t="str">
        <f t="shared" si="3"/>
        <v>2011UOENVIRONMENTAL STUDIES</v>
      </c>
      <c r="B131" s="1" t="s">
        <v>70</v>
      </c>
      <c r="C131" s="1" t="s">
        <v>59</v>
      </c>
      <c r="D131" s="1" t="s">
        <v>71</v>
      </c>
      <c r="E131">
        <v>2011</v>
      </c>
      <c r="F131" s="1">
        <v>2</v>
      </c>
      <c r="G131" s="1">
        <v>151</v>
      </c>
      <c r="H131" s="1">
        <v>1.7142857142857142</v>
      </c>
      <c r="I131" s="1">
        <v>126</v>
      </c>
      <c r="J131" s="1">
        <v>3.1190476190476191</v>
      </c>
      <c r="K131" s="1">
        <v>126</v>
      </c>
      <c r="L131" s="1">
        <v>2.6111111111111112</v>
      </c>
      <c r="M131" s="1">
        <v>126</v>
      </c>
      <c r="N131" s="1">
        <v>2.2400000000000002</v>
      </c>
      <c r="O131" s="1">
        <v>125</v>
      </c>
      <c r="P131" s="1">
        <v>3.4841269841269842</v>
      </c>
      <c r="Q131" s="1">
        <v>126</v>
      </c>
      <c r="R131" s="1">
        <v>4.1984126984126986</v>
      </c>
      <c r="S131" s="1">
        <v>126</v>
      </c>
      <c r="T131" s="1">
        <v>3.4239999999999999</v>
      </c>
      <c r="U131" s="1">
        <v>125</v>
      </c>
      <c r="V131" s="1">
        <v>4.0396825396825395</v>
      </c>
      <c r="W131" s="1">
        <v>126</v>
      </c>
      <c r="X131" s="1">
        <v>3.6720000000000002</v>
      </c>
      <c r="Y131" s="1">
        <v>125</v>
      </c>
      <c r="Z131" s="1">
        <v>1.921259842519685</v>
      </c>
      <c r="AA131" s="1">
        <v>127</v>
      </c>
      <c r="AB131" s="1">
        <v>4.5984251968503935</v>
      </c>
      <c r="AC131" s="1">
        <v>127</v>
      </c>
      <c r="AD131" s="1">
        <v>3.5275590551181102</v>
      </c>
      <c r="AE131" s="1">
        <v>127</v>
      </c>
      <c r="AF131" s="1">
        <v>3.5873015873015874</v>
      </c>
      <c r="AG131" s="1">
        <v>126</v>
      </c>
      <c r="AH131" s="1">
        <v>2.3464566929133857</v>
      </c>
      <c r="AI131" s="1">
        <v>127</v>
      </c>
      <c r="AJ131" s="1">
        <v>4.2890625</v>
      </c>
      <c r="AK131" s="1">
        <v>128</v>
      </c>
      <c r="AL131" s="1">
        <v>3.9765625</v>
      </c>
      <c r="AM131" s="1">
        <v>128</v>
      </c>
      <c r="AN131" s="1">
        <v>3.6178861788617884</v>
      </c>
      <c r="AO131" s="1">
        <v>123</v>
      </c>
      <c r="AP131" s="1">
        <v>3.3543307086614171</v>
      </c>
      <c r="AQ131" s="1">
        <v>127</v>
      </c>
      <c r="AR131" s="1">
        <v>4.015625</v>
      </c>
      <c r="AS131" s="1">
        <v>128</v>
      </c>
      <c r="AT131" s="1">
        <v>4.0866141732283463</v>
      </c>
      <c r="AU131" s="1">
        <v>127</v>
      </c>
      <c r="AV131" s="1">
        <v>4.21875</v>
      </c>
      <c r="AW131" s="1">
        <v>128</v>
      </c>
    </row>
    <row r="132" spans="1:49" x14ac:dyDescent="0.25">
      <c r="A132" s="22" t="str">
        <f t="shared" si="3"/>
        <v>2011UOARCHITECTURE &amp; INTERIOR ARCH</v>
      </c>
      <c r="B132" s="1" t="s">
        <v>72</v>
      </c>
      <c r="C132" s="1" t="s">
        <v>59</v>
      </c>
      <c r="D132" s="1" t="s">
        <v>73</v>
      </c>
      <c r="E132">
        <v>2011</v>
      </c>
      <c r="F132" s="1">
        <v>2</v>
      </c>
      <c r="G132" s="1">
        <v>122</v>
      </c>
      <c r="H132" s="1">
        <v>1.8041237113402062</v>
      </c>
      <c r="I132" s="1">
        <v>97</v>
      </c>
      <c r="J132" s="1">
        <v>3.731958762886598</v>
      </c>
      <c r="K132" s="1">
        <v>97</v>
      </c>
      <c r="L132" s="1">
        <v>2.731958762886598</v>
      </c>
      <c r="M132" s="1">
        <v>97</v>
      </c>
      <c r="N132" s="1">
        <v>2</v>
      </c>
      <c r="O132" s="1">
        <v>97</v>
      </c>
      <c r="P132" s="1">
        <v>3.6082474226804124</v>
      </c>
      <c r="Q132" s="1">
        <v>97</v>
      </c>
      <c r="R132" s="1">
        <v>3.6391752577319587</v>
      </c>
      <c r="S132" s="1">
        <v>97</v>
      </c>
      <c r="T132" s="1">
        <v>3.1875</v>
      </c>
      <c r="U132" s="1">
        <v>96</v>
      </c>
      <c r="V132" s="1">
        <v>4.6804123711340209</v>
      </c>
      <c r="W132" s="1">
        <v>97</v>
      </c>
      <c r="X132" s="1">
        <v>4.0927835051546388</v>
      </c>
      <c r="Y132" s="1">
        <v>97</v>
      </c>
      <c r="Z132" s="1">
        <v>2.2291666666666665</v>
      </c>
      <c r="AA132" s="1">
        <v>96</v>
      </c>
      <c r="AB132" s="1">
        <v>4.6804123711340209</v>
      </c>
      <c r="AC132" s="1">
        <v>97</v>
      </c>
      <c r="AD132" s="1">
        <v>3.5463917525773194</v>
      </c>
      <c r="AE132" s="1">
        <v>97</v>
      </c>
      <c r="AF132" s="1">
        <v>3.4210526315789473</v>
      </c>
      <c r="AG132" s="1">
        <v>95</v>
      </c>
      <c r="AH132" s="1">
        <v>2.329896907216495</v>
      </c>
      <c r="AI132" s="1">
        <v>97</v>
      </c>
      <c r="AJ132" s="1">
        <v>4.5463917525773194</v>
      </c>
      <c r="AK132" s="1">
        <v>97</v>
      </c>
      <c r="AL132" s="1">
        <v>3.90625</v>
      </c>
      <c r="AM132" s="1">
        <v>96</v>
      </c>
      <c r="AN132" s="1">
        <v>3.5833333333333335</v>
      </c>
      <c r="AO132" s="1">
        <v>96</v>
      </c>
      <c r="AP132" s="1">
        <v>3.8541666666666665</v>
      </c>
      <c r="AQ132" s="1">
        <v>96</v>
      </c>
      <c r="AR132" s="1">
        <v>4.2783505154639174</v>
      </c>
      <c r="AS132" s="1">
        <v>97</v>
      </c>
      <c r="AT132" s="1">
        <v>5.2268041237113403</v>
      </c>
      <c r="AU132" s="1">
        <v>97</v>
      </c>
      <c r="AV132" s="1">
        <v>5.135416666666667</v>
      </c>
      <c r="AW132" s="1">
        <v>96</v>
      </c>
    </row>
    <row r="133" spans="1:49" x14ac:dyDescent="0.25">
      <c r="A133" s="22" t="str">
        <f t="shared" si="3"/>
        <v>2011UOLANDSCAPE ARCHITECTURE</v>
      </c>
      <c r="B133" s="1" t="s">
        <v>74</v>
      </c>
      <c r="C133" s="1" t="s">
        <v>59</v>
      </c>
      <c r="D133" s="1" t="s">
        <v>75</v>
      </c>
      <c r="E133">
        <v>2011</v>
      </c>
      <c r="F133" s="1">
        <v>2</v>
      </c>
      <c r="G133" s="1">
        <v>19</v>
      </c>
      <c r="H133" s="1">
        <v>1.6666666666666667</v>
      </c>
      <c r="I133" s="1">
        <v>15</v>
      </c>
      <c r="J133" s="1">
        <v>2.4666666666666668</v>
      </c>
      <c r="K133" s="1">
        <v>15</v>
      </c>
      <c r="L133" s="1">
        <v>2.2666666666666666</v>
      </c>
      <c r="M133" s="1">
        <v>15</v>
      </c>
      <c r="N133" s="1">
        <v>1.8571428571428572</v>
      </c>
      <c r="O133" s="1">
        <v>14</v>
      </c>
      <c r="P133" s="1">
        <v>3.4285714285714284</v>
      </c>
      <c r="Q133" s="1">
        <v>14</v>
      </c>
      <c r="R133" s="1">
        <v>4.4666666666666668</v>
      </c>
      <c r="S133" s="1">
        <v>15</v>
      </c>
      <c r="T133" s="1">
        <v>3.7692307692307692</v>
      </c>
      <c r="U133" s="1">
        <v>13</v>
      </c>
      <c r="V133" s="1">
        <v>4.4666666666666668</v>
      </c>
      <c r="W133" s="1">
        <v>15</v>
      </c>
      <c r="X133" s="1">
        <v>4.0666666666666664</v>
      </c>
      <c r="Y133" s="1">
        <v>15</v>
      </c>
      <c r="Z133" s="1">
        <v>2.6</v>
      </c>
      <c r="AA133" s="1">
        <v>15</v>
      </c>
      <c r="AB133" s="1">
        <v>5.333333333333333</v>
      </c>
      <c r="AC133" s="1">
        <v>15</v>
      </c>
      <c r="AD133" s="1">
        <v>4.2</v>
      </c>
      <c r="AE133" s="1">
        <v>15</v>
      </c>
      <c r="AF133" s="1">
        <v>4.333333333333333</v>
      </c>
      <c r="AG133" s="1">
        <v>15</v>
      </c>
      <c r="AH133" s="1">
        <v>3.0666666666666669</v>
      </c>
      <c r="AI133" s="1">
        <v>15</v>
      </c>
      <c r="AJ133" s="1">
        <v>4.8666666666666663</v>
      </c>
      <c r="AK133" s="1">
        <v>15</v>
      </c>
      <c r="AL133" s="1">
        <v>4.5999999999999996</v>
      </c>
      <c r="AM133" s="1">
        <v>15</v>
      </c>
      <c r="AN133" s="1">
        <v>4.2666666666666666</v>
      </c>
      <c r="AO133" s="1">
        <v>15</v>
      </c>
      <c r="AP133" s="1">
        <v>4.1333333333333337</v>
      </c>
      <c r="AQ133" s="1">
        <v>15</v>
      </c>
      <c r="AR133" s="1">
        <v>4.0666666666666664</v>
      </c>
      <c r="AS133" s="1">
        <v>15</v>
      </c>
      <c r="AT133" s="1">
        <v>5.666666666666667</v>
      </c>
      <c r="AU133" s="1">
        <v>15</v>
      </c>
      <c r="AV133" s="1">
        <v>5.6</v>
      </c>
      <c r="AW133" s="1">
        <v>15</v>
      </c>
    </row>
    <row r="134" spans="1:49" x14ac:dyDescent="0.25">
      <c r="A134" s="22" t="str">
        <f t="shared" si="3"/>
        <v>2011UOASIAN STUDIES</v>
      </c>
      <c r="B134" s="1" t="s">
        <v>76</v>
      </c>
      <c r="C134" s="1" t="s">
        <v>59</v>
      </c>
      <c r="D134" s="1" t="s">
        <v>77</v>
      </c>
      <c r="E134">
        <v>2011</v>
      </c>
      <c r="F134" s="1">
        <v>2</v>
      </c>
      <c r="G134" s="1">
        <v>9</v>
      </c>
      <c r="H134" s="1">
        <v>1.4285714285714286</v>
      </c>
      <c r="I134" s="1">
        <v>7</v>
      </c>
      <c r="J134" s="1">
        <v>2.2857142857142856</v>
      </c>
      <c r="K134" s="1">
        <v>7</v>
      </c>
      <c r="L134" s="1">
        <v>1.8571428571428572</v>
      </c>
      <c r="M134" s="1">
        <v>7</v>
      </c>
      <c r="N134" s="1">
        <v>1.8571428571428572</v>
      </c>
      <c r="O134" s="1">
        <v>7</v>
      </c>
      <c r="P134" s="1">
        <v>3.1428571428571428</v>
      </c>
      <c r="Q134" s="1">
        <v>7</v>
      </c>
      <c r="R134" s="1">
        <v>4.1428571428571432</v>
      </c>
      <c r="S134" s="1">
        <v>7</v>
      </c>
      <c r="T134" s="1">
        <v>3.2857142857142856</v>
      </c>
      <c r="U134" s="1">
        <v>7</v>
      </c>
      <c r="V134" s="1">
        <v>3.1428571428571428</v>
      </c>
      <c r="W134" s="1">
        <v>7</v>
      </c>
      <c r="X134" s="1">
        <v>3.1428571428571428</v>
      </c>
      <c r="Y134" s="1">
        <v>7</v>
      </c>
      <c r="Z134" s="1">
        <v>3.5</v>
      </c>
      <c r="AA134" s="1">
        <v>6</v>
      </c>
      <c r="AB134" s="1">
        <v>5.333333333333333</v>
      </c>
      <c r="AC134" s="1">
        <v>6</v>
      </c>
      <c r="AD134" s="1">
        <v>4.666666666666667</v>
      </c>
      <c r="AE134" s="1">
        <v>6</v>
      </c>
      <c r="AF134" s="1">
        <v>4.5</v>
      </c>
      <c r="AG134" s="1">
        <v>6</v>
      </c>
      <c r="AH134" s="1">
        <v>2.8333333333333335</v>
      </c>
      <c r="AI134" s="1">
        <v>6</v>
      </c>
      <c r="AJ134" s="1">
        <v>4.5714285714285712</v>
      </c>
      <c r="AK134" s="1">
        <v>7</v>
      </c>
      <c r="AL134" s="1">
        <v>4.2857142857142856</v>
      </c>
      <c r="AM134" s="1">
        <v>7</v>
      </c>
      <c r="AN134" s="1">
        <v>4.2857142857142856</v>
      </c>
      <c r="AO134" s="1">
        <v>7</v>
      </c>
      <c r="AP134" s="1">
        <v>4.1428571428571432</v>
      </c>
      <c r="AQ134" s="1">
        <v>7</v>
      </c>
      <c r="AR134" s="1">
        <v>4.7142857142857144</v>
      </c>
      <c r="AS134" s="1">
        <v>7</v>
      </c>
      <c r="AT134" s="1">
        <v>4.5714285714285712</v>
      </c>
      <c r="AU134" s="1">
        <v>7</v>
      </c>
      <c r="AV134" s="1">
        <v>5</v>
      </c>
      <c r="AW134" s="1">
        <v>7</v>
      </c>
    </row>
    <row r="135" spans="1:49" x14ac:dyDescent="0.25">
      <c r="A135" s="22" t="str">
        <f t="shared" si="3"/>
        <v>2011UOLATIN AMERICAN STUDIES</v>
      </c>
      <c r="B135" s="1" t="s">
        <v>78</v>
      </c>
      <c r="C135" s="1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2.5</v>
      </c>
      <c r="I135" s="1">
        <v>2</v>
      </c>
      <c r="J135" s="1">
        <v>2.5</v>
      </c>
      <c r="K135" s="1">
        <v>2</v>
      </c>
      <c r="L135" s="1">
        <v>2</v>
      </c>
      <c r="M135" s="1">
        <v>2</v>
      </c>
      <c r="N135" s="1">
        <v>2</v>
      </c>
      <c r="O135" s="1">
        <v>1</v>
      </c>
      <c r="P135" s="1">
        <v>5</v>
      </c>
      <c r="Q135" s="1">
        <v>2</v>
      </c>
      <c r="R135" s="1">
        <v>5</v>
      </c>
      <c r="S135" s="1">
        <v>2</v>
      </c>
      <c r="T135" s="1">
        <v>4.5</v>
      </c>
      <c r="U135" s="1">
        <v>2</v>
      </c>
      <c r="V135" s="1">
        <v>3</v>
      </c>
      <c r="W135" s="1">
        <v>2</v>
      </c>
      <c r="X135" s="1">
        <v>4</v>
      </c>
      <c r="Y135" s="1">
        <v>2</v>
      </c>
      <c r="Z135" s="1">
        <v>3</v>
      </c>
      <c r="AA135" s="1">
        <v>2</v>
      </c>
      <c r="AB135" s="1">
        <v>5</v>
      </c>
      <c r="AC135" s="1">
        <v>2</v>
      </c>
      <c r="AD135" s="1">
        <v>5.5</v>
      </c>
      <c r="AE135" s="1">
        <v>2</v>
      </c>
      <c r="AF135" s="1">
        <v>4.5</v>
      </c>
      <c r="AG135" s="1">
        <v>2</v>
      </c>
      <c r="AH135" s="1">
        <v>3.5</v>
      </c>
      <c r="AI135" s="1">
        <v>2</v>
      </c>
      <c r="AJ135" s="1">
        <v>5</v>
      </c>
      <c r="AK135" s="1">
        <v>2</v>
      </c>
      <c r="AL135" s="1">
        <v>5</v>
      </c>
      <c r="AM135" s="1">
        <v>2</v>
      </c>
      <c r="AN135" s="1">
        <v>3.5</v>
      </c>
      <c r="AO135" s="1">
        <v>2</v>
      </c>
      <c r="AP135" s="1">
        <v>3.5</v>
      </c>
      <c r="AQ135" s="1">
        <v>2</v>
      </c>
      <c r="AR135" s="1">
        <v>5</v>
      </c>
      <c r="AS135" s="1">
        <v>2</v>
      </c>
      <c r="AT135" s="1">
        <v>3.5</v>
      </c>
      <c r="AU135" s="1">
        <v>2</v>
      </c>
      <c r="AV135" s="1">
        <v>5.5</v>
      </c>
      <c r="AW135" s="1">
        <v>2</v>
      </c>
    </row>
    <row r="136" spans="1:49" x14ac:dyDescent="0.25">
      <c r="A136" s="22" t="str">
        <f t="shared" si="3"/>
        <v>2011UORUSSIAN &amp; EAST EUROPEAN STUDIES</v>
      </c>
      <c r="B136" s="1" t="s">
        <v>80</v>
      </c>
      <c r="C136" s="1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2</v>
      </c>
      <c r="I136" s="1">
        <v>4</v>
      </c>
      <c r="J136" s="1">
        <v>2.75</v>
      </c>
      <c r="K136" s="1">
        <v>4</v>
      </c>
      <c r="L136" s="1">
        <v>2.5</v>
      </c>
      <c r="M136" s="1">
        <v>4</v>
      </c>
      <c r="N136" s="1">
        <v>1.75</v>
      </c>
      <c r="O136" s="1">
        <v>4</v>
      </c>
      <c r="P136" s="1">
        <v>3</v>
      </c>
      <c r="Q136" s="1">
        <v>4</v>
      </c>
      <c r="R136" s="1">
        <v>2.75</v>
      </c>
      <c r="S136" s="1">
        <v>4</v>
      </c>
      <c r="T136" s="1">
        <v>2.75</v>
      </c>
      <c r="U136" s="1">
        <v>4</v>
      </c>
      <c r="V136" s="1">
        <v>2</v>
      </c>
      <c r="W136" s="1">
        <v>4</v>
      </c>
      <c r="X136" s="1">
        <v>2.5</v>
      </c>
      <c r="Y136" s="1">
        <v>4</v>
      </c>
      <c r="Z136" s="1">
        <v>3.25</v>
      </c>
      <c r="AA136" s="1">
        <v>4</v>
      </c>
      <c r="AB136" s="1">
        <v>4.25</v>
      </c>
      <c r="AC136" s="1">
        <v>4</v>
      </c>
      <c r="AD136" s="1">
        <v>3.25</v>
      </c>
      <c r="AE136" s="1">
        <v>4</v>
      </c>
      <c r="AF136" s="1">
        <v>3.5</v>
      </c>
      <c r="AG136" s="1">
        <v>4</v>
      </c>
      <c r="AH136" s="1">
        <v>2.75</v>
      </c>
      <c r="AI136" s="1">
        <v>4</v>
      </c>
      <c r="AJ136" s="1">
        <v>3.5</v>
      </c>
      <c r="AK136" s="1">
        <v>4</v>
      </c>
      <c r="AL136" s="1">
        <v>2.5</v>
      </c>
      <c r="AM136" s="1">
        <v>4</v>
      </c>
      <c r="AN136" s="1">
        <v>2.75</v>
      </c>
      <c r="AO136" s="1">
        <v>4</v>
      </c>
      <c r="AP136" s="1">
        <v>2.5</v>
      </c>
      <c r="AQ136" s="1">
        <v>4</v>
      </c>
      <c r="AR136" s="1">
        <v>3.75</v>
      </c>
      <c r="AS136" s="1">
        <v>4</v>
      </c>
      <c r="AT136" s="1">
        <v>3.5</v>
      </c>
      <c r="AU136" s="1">
        <v>4</v>
      </c>
      <c r="AV136" s="1">
        <v>4</v>
      </c>
      <c r="AW136" s="1">
        <v>4</v>
      </c>
    </row>
    <row r="137" spans="1:49" x14ac:dyDescent="0.25">
      <c r="A137" s="22" t="str">
        <f t="shared" si="3"/>
        <v>2011UOWOMEN'S &amp; GENDER STUDIES</v>
      </c>
      <c r="B137" s="1" t="s">
        <v>82</v>
      </c>
      <c r="C137" s="1" t="s">
        <v>59</v>
      </c>
      <c r="D137" s="1" t="s">
        <v>60</v>
      </c>
      <c r="E137">
        <v>2011</v>
      </c>
      <c r="F137" s="1">
        <v>2</v>
      </c>
      <c r="G137" s="1">
        <v>15</v>
      </c>
      <c r="H137" s="1">
        <v>1.75</v>
      </c>
      <c r="I137" s="1">
        <v>12</v>
      </c>
      <c r="J137" s="1">
        <v>3.25</v>
      </c>
      <c r="K137" s="1">
        <v>12</v>
      </c>
      <c r="L137" s="1">
        <v>2.6666666666666665</v>
      </c>
      <c r="M137" s="1">
        <v>12</v>
      </c>
      <c r="N137" s="1">
        <v>2.75</v>
      </c>
      <c r="O137" s="1">
        <v>12</v>
      </c>
      <c r="P137" s="1">
        <v>3.0833333333333335</v>
      </c>
      <c r="Q137" s="1">
        <v>12</v>
      </c>
      <c r="R137" s="1">
        <v>3.25</v>
      </c>
      <c r="S137" s="1">
        <v>12</v>
      </c>
      <c r="T137" s="1">
        <v>2.9166666666666665</v>
      </c>
      <c r="U137" s="1">
        <v>12</v>
      </c>
      <c r="V137" s="1">
        <v>3.0833333333333335</v>
      </c>
      <c r="W137" s="1">
        <v>12</v>
      </c>
      <c r="X137" s="1">
        <v>3.0833333333333335</v>
      </c>
      <c r="Y137" s="1">
        <v>12</v>
      </c>
      <c r="Z137" s="1">
        <v>2.1666666666666665</v>
      </c>
      <c r="AA137" s="1">
        <v>12</v>
      </c>
      <c r="AB137" s="1">
        <v>4.666666666666667</v>
      </c>
      <c r="AC137" s="1">
        <v>12</v>
      </c>
      <c r="AD137" s="1">
        <v>2.5833333333333335</v>
      </c>
      <c r="AE137" s="1">
        <v>12</v>
      </c>
      <c r="AF137" s="1">
        <v>4.416666666666667</v>
      </c>
      <c r="AG137" s="1">
        <v>12</v>
      </c>
      <c r="AH137" s="1">
        <v>1.6666666666666667</v>
      </c>
      <c r="AI137" s="1">
        <v>12</v>
      </c>
      <c r="AJ137" s="1">
        <v>4.916666666666667</v>
      </c>
      <c r="AK137" s="1">
        <v>12</v>
      </c>
      <c r="AL137" s="1">
        <v>4.333333333333333</v>
      </c>
      <c r="AM137" s="1">
        <v>12</v>
      </c>
      <c r="AN137" s="1">
        <v>3.9166666666666665</v>
      </c>
      <c r="AO137" s="1">
        <v>12</v>
      </c>
      <c r="AP137" s="1">
        <v>3.4166666666666665</v>
      </c>
      <c r="AQ137" s="1">
        <v>12</v>
      </c>
      <c r="AR137" s="1">
        <v>3.0909090909090908</v>
      </c>
      <c r="AS137" s="1">
        <v>11</v>
      </c>
      <c r="AT137" s="1">
        <v>3.5833333333333335</v>
      </c>
      <c r="AU137" s="1">
        <v>12</v>
      </c>
      <c r="AV137" s="1">
        <v>5.083333333333333</v>
      </c>
      <c r="AW137" s="1">
        <v>12</v>
      </c>
    </row>
    <row r="138" spans="1:49" x14ac:dyDescent="0.25">
      <c r="A138" s="22" t="str">
        <f t="shared" si="3"/>
        <v>2011UOETHNIC STUDIES</v>
      </c>
      <c r="B138" s="1" t="s">
        <v>83</v>
      </c>
      <c r="C138" s="1" t="s">
        <v>59</v>
      </c>
      <c r="D138" s="1" t="s">
        <v>84</v>
      </c>
      <c r="E138">
        <v>2011</v>
      </c>
      <c r="F138" s="1">
        <v>2</v>
      </c>
      <c r="G138" s="1">
        <v>7</v>
      </c>
      <c r="H138" s="1">
        <v>2.1666666666666665</v>
      </c>
      <c r="I138" s="1">
        <v>6</v>
      </c>
      <c r="J138" s="1">
        <v>3</v>
      </c>
      <c r="K138" s="1">
        <v>6</v>
      </c>
      <c r="L138" s="1">
        <v>2.6666666666666665</v>
      </c>
      <c r="M138" s="1">
        <v>6</v>
      </c>
      <c r="N138" s="1">
        <v>2.1666666666666665</v>
      </c>
      <c r="O138" s="1">
        <v>6</v>
      </c>
      <c r="P138" s="1">
        <v>3</v>
      </c>
      <c r="Q138" s="1">
        <v>6</v>
      </c>
      <c r="R138" s="1">
        <v>3.3333333333333335</v>
      </c>
      <c r="S138" s="1">
        <v>6</v>
      </c>
      <c r="T138" s="1">
        <v>3</v>
      </c>
      <c r="U138" s="1">
        <v>6</v>
      </c>
      <c r="V138" s="1">
        <v>3</v>
      </c>
      <c r="W138" s="1">
        <v>6</v>
      </c>
      <c r="X138" s="1">
        <v>3</v>
      </c>
      <c r="Y138" s="1">
        <v>6</v>
      </c>
      <c r="Z138" s="1">
        <v>1.6666666666666667</v>
      </c>
      <c r="AA138" s="1">
        <v>6</v>
      </c>
      <c r="AB138" s="1">
        <v>3.8333333333333335</v>
      </c>
      <c r="AC138" s="1">
        <v>6</v>
      </c>
      <c r="AD138" s="1">
        <v>2.6666666666666665</v>
      </c>
      <c r="AE138" s="1">
        <v>6</v>
      </c>
      <c r="AF138" s="1">
        <v>3.1666666666666665</v>
      </c>
      <c r="AG138" s="1">
        <v>6</v>
      </c>
      <c r="AH138" s="1">
        <v>2.1666666666666665</v>
      </c>
      <c r="AI138" s="1">
        <v>6</v>
      </c>
      <c r="AJ138" s="1">
        <v>3.8333333333333335</v>
      </c>
      <c r="AK138" s="1">
        <v>6</v>
      </c>
      <c r="AL138" s="1">
        <v>3.3333333333333335</v>
      </c>
      <c r="AM138" s="1">
        <v>6</v>
      </c>
      <c r="AN138" s="1">
        <v>2.6666666666666665</v>
      </c>
      <c r="AO138" s="1">
        <v>6</v>
      </c>
      <c r="AP138" s="1">
        <v>2.6666666666666665</v>
      </c>
      <c r="AQ138" s="1">
        <v>6</v>
      </c>
      <c r="AR138" s="1">
        <v>2.8333333333333335</v>
      </c>
      <c r="AS138" s="1">
        <v>6</v>
      </c>
      <c r="AT138" s="1">
        <v>2.5</v>
      </c>
      <c r="AU138" s="1">
        <v>6</v>
      </c>
      <c r="AV138" s="1">
        <v>4.5</v>
      </c>
      <c r="AW138" s="1">
        <v>6</v>
      </c>
    </row>
    <row r="139" spans="1:49" x14ac:dyDescent="0.25">
      <c r="A139" s="22" t="str">
        <f t="shared" si="3"/>
        <v>2011UOJOURNALISM &amp; COMMUNICATION</v>
      </c>
      <c r="B139" s="1" t="s">
        <v>85</v>
      </c>
      <c r="C139" s="1" t="s">
        <v>59</v>
      </c>
      <c r="D139" s="1" t="s">
        <v>86</v>
      </c>
      <c r="E139">
        <v>2011</v>
      </c>
      <c r="F139" s="1">
        <v>2</v>
      </c>
      <c r="G139" s="1">
        <v>490</v>
      </c>
      <c r="H139" s="1">
        <v>1.8143236074270557</v>
      </c>
      <c r="I139" s="1">
        <v>377</v>
      </c>
      <c r="J139" s="1">
        <v>3.3580901856763927</v>
      </c>
      <c r="K139" s="1">
        <v>377</v>
      </c>
      <c r="L139" s="1">
        <v>2.7893333333333334</v>
      </c>
      <c r="M139" s="1">
        <v>375</v>
      </c>
      <c r="N139" s="1">
        <v>2.4148936170212765</v>
      </c>
      <c r="O139" s="1">
        <v>376</v>
      </c>
      <c r="P139" s="1">
        <v>3.7016129032258065</v>
      </c>
      <c r="Q139" s="1">
        <v>372</v>
      </c>
      <c r="R139" s="1">
        <v>4.2213333333333329</v>
      </c>
      <c r="S139" s="1">
        <v>375</v>
      </c>
      <c r="T139" s="1">
        <v>3.4545454545454546</v>
      </c>
      <c r="U139" s="1">
        <v>374</v>
      </c>
      <c r="V139" s="1">
        <v>4.0636604774535812</v>
      </c>
      <c r="W139" s="1">
        <v>377</v>
      </c>
      <c r="X139" s="1">
        <v>3.8164893617021276</v>
      </c>
      <c r="Y139" s="1">
        <v>376</v>
      </c>
      <c r="Z139" s="1">
        <v>1.7192513368983957</v>
      </c>
      <c r="AA139" s="1">
        <v>374</v>
      </c>
      <c r="AB139" s="1">
        <v>4.8502673796791447</v>
      </c>
      <c r="AC139" s="1">
        <v>374</v>
      </c>
      <c r="AD139" s="1">
        <v>3.5989304812834226</v>
      </c>
      <c r="AE139" s="1">
        <v>374</v>
      </c>
      <c r="AF139" s="1">
        <v>3.7024128686327078</v>
      </c>
      <c r="AG139" s="1">
        <v>373</v>
      </c>
      <c r="AH139" s="1">
        <v>2.4414893617021276</v>
      </c>
      <c r="AI139" s="1">
        <v>376</v>
      </c>
      <c r="AJ139" s="1">
        <v>4.3070866141732287</v>
      </c>
      <c r="AK139" s="1">
        <v>381</v>
      </c>
      <c r="AL139" s="1">
        <v>3.7142857142857144</v>
      </c>
      <c r="AM139" s="1">
        <v>378</v>
      </c>
      <c r="AN139" s="1">
        <v>3.728723404255319</v>
      </c>
      <c r="AO139" s="1">
        <v>376</v>
      </c>
      <c r="AP139" s="1">
        <v>3.5291005291005293</v>
      </c>
      <c r="AQ139" s="1">
        <v>378</v>
      </c>
      <c r="AR139" s="1">
        <v>3.7414248021108181</v>
      </c>
      <c r="AS139" s="1">
        <v>379</v>
      </c>
      <c r="AT139" s="1">
        <v>3.9787798408488064</v>
      </c>
      <c r="AU139" s="1">
        <v>377</v>
      </c>
      <c r="AV139" s="1">
        <v>4.5421052631578949</v>
      </c>
      <c r="AW139" s="1">
        <v>380</v>
      </c>
    </row>
    <row r="140" spans="1:49" x14ac:dyDescent="0.25">
      <c r="A140" s="22" t="str">
        <f t="shared" si="3"/>
        <v>2011UOCOMPUTER &amp; INFORMATION SCIENCE</v>
      </c>
      <c r="B140" s="1" t="s">
        <v>87</v>
      </c>
      <c r="C140" s="1" t="s">
        <v>59</v>
      </c>
      <c r="D140" s="1" t="s">
        <v>88</v>
      </c>
      <c r="E140">
        <v>2011</v>
      </c>
      <c r="F140" s="1">
        <v>2</v>
      </c>
      <c r="G140" s="1">
        <v>73</v>
      </c>
      <c r="H140" s="1">
        <v>1.94</v>
      </c>
      <c r="I140" s="1">
        <v>50</v>
      </c>
      <c r="J140" s="1">
        <v>3.34</v>
      </c>
      <c r="K140" s="1">
        <v>50</v>
      </c>
      <c r="L140" s="1">
        <v>2.74</v>
      </c>
      <c r="M140" s="1">
        <v>50</v>
      </c>
      <c r="N140" s="1">
        <v>2.62</v>
      </c>
      <c r="O140" s="1">
        <v>50</v>
      </c>
      <c r="P140" s="1">
        <v>3.22</v>
      </c>
      <c r="Q140" s="1">
        <v>50</v>
      </c>
      <c r="R140" s="1">
        <v>3.693877551020408</v>
      </c>
      <c r="S140" s="1">
        <v>49</v>
      </c>
      <c r="T140" s="1">
        <v>3.26</v>
      </c>
      <c r="U140" s="1">
        <v>50</v>
      </c>
      <c r="V140" s="1">
        <v>3.4489795918367347</v>
      </c>
      <c r="W140" s="1">
        <v>49</v>
      </c>
      <c r="X140" s="1">
        <v>3.5918367346938775</v>
      </c>
      <c r="Y140" s="1">
        <v>49</v>
      </c>
      <c r="Z140" s="1">
        <v>1.68</v>
      </c>
      <c r="AA140" s="1">
        <v>50</v>
      </c>
      <c r="AB140" s="1">
        <v>4.0999999999999996</v>
      </c>
      <c r="AC140" s="1">
        <v>50</v>
      </c>
      <c r="AD140" s="1">
        <v>3.56</v>
      </c>
      <c r="AE140" s="1">
        <v>50</v>
      </c>
      <c r="AF140" s="1">
        <v>3.58</v>
      </c>
      <c r="AG140" s="1">
        <v>50</v>
      </c>
      <c r="AH140" s="1">
        <v>2.5</v>
      </c>
      <c r="AI140" s="1">
        <v>50</v>
      </c>
      <c r="AJ140" s="1">
        <v>4</v>
      </c>
      <c r="AK140" s="1">
        <v>50</v>
      </c>
      <c r="AL140" s="1">
        <v>3.48</v>
      </c>
      <c r="AM140" s="1">
        <v>50</v>
      </c>
      <c r="AN140" s="1">
        <v>3.22</v>
      </c>
      <c r="AO140" s="1">
        <v>50</v>
      </c>
      <c r="AP140" s="1">
        <v>3.48</v>
      </c>
      <c r="AQ140" s="1">
        <v>50</v>
      </c>
      <c r="AR140" s="1">
        <v>3.64</v>
      </c>
      <c r="AS140" s="1">
        <v>50</v>
      </c>
      <c r="AT140" s="1">
        <v>2.84</v>
      </c>
      <c r="AU140" s="1">
        <v>50</v>
      </c>
      <c r="AV140" s="1">
        <v>4.42</v>
      </c>
      <c r="AW140" s="1">
        <v>50</v>
      </c>
    </row>
    <row r="141" spans="1:49" x14ac:dyDescent="0.25">
      <c r="A141" s="22" t="str">
        <f t="shared" si="3"/>
        <v>2011UOEDUCATIONAL STUDIES</v>
      </c>
      <c r="B141" s="1" t="s">
        <v>89</v>
      </c>
      <c r="C141" s="1" t="s">
        <v>59</v>
      </c>
      <c r="D141" s="1" t="s">
        <v>90</v>
      </c>
      <c r="E141">
        <v>2011</v>
      </c>
      <c r="F141" s="1">
        <v>2</v>
      </c>
      <c r="G141" s="1">
        <v>137</v>
      </c>
      <c r="H141" s="1">
        <v>1.6576576576576576</v>
      </c>
      <c r="I141" s="1">
        <v>111</v>
      </c>
      <c r="J141" s="1">
        <v>3.1261261261261262</v>
      </c>
      <c r="K141" s="1">
        <v>111</v>
      </c>
      <c r="L141" s="1">
        <v>2.4504504504504503</v>
      </c>
      <c r="M141" s="1">
        <v>111</v>
      </c>
      <c r="N141" s="1">
        <v>2.1944444444444446</v>
      </c>
      <c r="O141" s="1">
        <v>108</v>
      </c>
      <c r="P141" s="1">
        <v>3.2972972972972974</v>
      </c>
      <c r="Q141" s="1">
        <v>111</v>
      </c>
      <c r="R141" s="1">
        <v>3.7567567567567566</v>
      </c>
      <c r="S141" s="1">
        <v>111</v>
      </c>
      <c r="T141" s="1">
        <v>3.3181818181818183</v>
      </c>
      <c r="U141" s="1">
        <v>110</v>
      </c>
      <c r="V141" s="1">
        <v>4.0360360360360357</v>
      </c>
      <c r="W141" s="1">
        <v>111</v>
      </c>
      <c r="X141" s="1">
        <v>3.8545454545454545</v>
      </c>
      <c r="Y141" s="1">
        <v>110</v>
      </c>
      <c r="Z141" s="1">
        <v>1.509090909090909</v>
      </c>
      <c r="AA141" s="1">
        <v>110</v>
      </c>
      <c r="AB141" s="1">
        <v>4.6036036036036032</v>
      </c>
      <c r="AC141" s="1">
        <v>111</v>
      </c>
      <c r="AD141" s="1">
        <v>3.1272727272727274</v>
      </c>
      <c r="AE141" s="1">
        <v>110</v>
      </c>
      <c r="AF141" s="1">
        <v>3.3181818181818183</v>
      </c>
      <c r="AG141" s="1">
        <v>110</v>
      </c>
      <c r="AH141" s="1">
        <v>1.9459459459459461</v>
      </c>
      <c r="AI141" s="1">
        <v>111</v>
      </c>
      <c r="AJ141" s="1">
        <v>3.7927927927927927</v>
      </c>
      <c r="AK141" s="1">
        <v>111</v>
      </c>
      <c r="AL141" s="1">
        <v>3.4414414414414414</v>
      </c>
      <c r="AM141" s="1">
        <v>111</v>
      </c>
      <c r="AN141" s="1">
        <v>3.1981981981981984</v>
      </c>
      <c r="AO141" s="1">
        <v>111</v>
      </c>
      <c r="AP141" s="1">
        <v>2.9909909909909911</v>
      </c>
      <c r="AQ141" s="1">
        <v>111</v>
      </c>
      <c r="AR141" s="1">
        <v>3.0180180180180178</v>
      </c>
      <c r="AS141" s="1">
        <v>111</v>
      </c>
      <c r="AT141" s="1">
        <v>3.7207207207207209</v>
      </c>
      <c r="AU141" s="1">
        <v>111</v>
      </c>
      <c r="AV141" s="1">
        <v>4.1454545454545455</v>
      </c>
      <c r="AW141" s="1">
        <v>110</v>
      </c>
    </row>
    <row r="142" spans="1:49" x14ac:dyDescent="0.25">
      <c r="A142" s="22" t="str">
        <f t="shared" si="3"/>
        <v>2011UOSPECIAL EDUCATION</v>
      </c>
      <c r="B142" s="1" t="s">
        <v>91</v>
      </c>
      <c r="C142" s="1" t="s">
        <v>59</v>
      </c>
      <c r="D142" s="1" t="s">
        <v>92</v>
      </c>
      <c r="E142">
        <v>2011</v>
      </c>
      <c r="F142" s="1">
        <v>2</v>
      </c>
      <c r="G142" s="1">
        <v>61</v>
      </c>
      <c r="H142" s="1">
        <v>1.5294117647058822</v>
      </c>
      <c r="I142" s="1">
        <v>51</v>
      </c>
      <c r="J142" s="1">
        <v>3.2745098039215685</v>
      </c>
      <c r="K142" s="1">
        <v>51</v>
      </c>
      <c r="L142" s="1">
        <v>2.6470588235294117</v>
      </c>
      <c r="M142" s="1">
        <v>51</v>
      </c>
      <c r="N142" s="1">
        <v>2.0784313725490198</v>
      </c>
      <c r="O142" s="1">
        <v>51</v>
      </c>
      <c r="P142" s="1">
        <v>3.4313725490196076</v>
      </c>
      <c r="Q142" s="1">
        <v>51</v>
      </c>
      <c r="R142" s="1">
        <v>3.8823529411764706</v>
      </c>
      <c r="S142" s="1">
        <v>51</v>
      </c>
      <c r="T142" s="1">
        <v>3.26</v>
      </c>
      <c r="U142" s="1">
        <v>50</v>
      </c>
      <c r="V142" s="1">
        <v>3.6862745098039214</v>
      </c>
      <c r="W142" s="1">
        <v>51</v>
      </c>
      <c r="X142" s="1">
        <v>3.5490196078431371</v>
      </c>
      <c r="Y142" s="1">
        <v>51</v>
      </c>
      <c r="Z142" s="1">
        <v>1.6346153846153846</v>
      </c>
      <c r="AA142" s="1">
        <v>52</v>
      </c>
      <c r="AB142" s="1">
        <v>4.5576923076923075</v>
      </c>
      <c r="AC142" s="1">
        <v>52</v>
      </c>
      <c r="AD142" s="1">
        <v>3.4807692307692308</v>
      </c>
      <c r="AE142" s="1">
        <v>52</v>
      </c>
      <c r="AF142" s="1">
        <v>3.5490196078431371</v>
      </c>
      <c r="AG142" s="1">
        <v>51</v>
      </c>
      <c r="AH142" s="1">
        <v>2.2115384615384617</v>
      </c>
      <c r="AI142" s="1">
        <v>52</v>
      </c>
      <c r="AJ142" s="1">
        <v>3.6923076923076925</v>
      </c>
      <c r="AK142" s="1">
        <v>52</v>
      </c>
      <c r="AL142" s="1">
        <v>3.2307692307692308</v>
      </c>
      <c r="AM142" s="1">
        <v>52</v>
      </c>
      <c r="AN142" s="1">
        <v>3.0961538461538463</v>
      </c>
      <c r="AO142" s="1">
        <v>52</v>
      </c>
      <c r="AP142" s="1">
        <v>3.2549019607843137</v>
      </c>
      <c r="AQ142" s="1">
        <v>51</v>
      </c>
      <c r="AR142" s="1">
        <v>3.392156862745098</v>
      </c>
      <c r="AS142" s="1">
        <v>51</v>
      </c>
      <c r="AT142" s="1">
        <v>3.3653846153846154</v>
      </c>
      <c r="AU142" s="1">
        <v>52</v>
      </c>
      <c r="AV142" s="1">
        <v>4.5192307692307692</v>
      </c>
      <c r="AW142" s="1">
        <v>52</v>
      </c>
    </row>
    <row r="143" spans="1:49" x14ac:dyDescent="0.25">
      <c r="A143" s="22" t="str">
        <f t="shared" si="3"/>
        <v>2011UOLINGUISTICS</v>
      </c>
      <c r="B143" s="1" t="s">
        <v>93</v>
      </c>
      <c r="C143" s="1" t="s">
        <v>59</v>
      </c>
      <c r="D143" s="1" t="s">
        <v>94</v>
      </c>
      <c r="E143">
        <v>2011</v>
      </c>
      <c r="F143" s="1">
        <v>2</v>
      </c>
      <c r="G143" s="1">
        <v>44</v>
      </c>
      <c r="H143" s="1">
        <v>1.78125</v>
      </c>
      <c r="I143" s="1">
        <v>32</v>
      </c>
      <c r="J143" s="1">
        <v>3.40625</v>
      </c>
      <c r="K143" s="1">
        <v>32</v>
      </c>
      <c r="L143" s="1">
        <v>2.8125</v>
      </c>
      <c r="M143" s="1">
        <v>32</v>
      </c>
      <c r="N143" s="1">
        <v>2.40625</v>
      </c>
      <c r="O143" s="1">
        <v>32</v>
      </c>
      <c r="P143" s="1">
        <v>3.3125</v>
      </c>
      <c r="Q143" s="1">
        <v>32</v>
      </c>
      <c r="R143" s="1">
        <v>3.806451612903226</v>
      </c>
      <c r="S143" s="1">
        <v>31</v>
      </c>
      <c r="T143" s="1">
        <v>3.40625</v>
      </c>
      <c r="U143" s="1">
        <v>32</v>
      </c>
      <c r="V143" s="1">
        <v>3.903225806451613</v>
      </c>
      <c r="W143" s="1">
        <v>31</v>
      </c>
      <c r="X143" s="1">
        <v>3.625</v>
      </c>
      <c r="Y143" s="1">
        <v>32</v>
      </c>
      <c r="Z143" s="1">
        <v>2.21875</v>
      </c>
      <c r="AA143" s="1">
        <v>32</v>
      </c>
      <c r="AB143" s="1">
        <v>4.65625</v>
      </c>
      <c r="AC143" s="1">
        <v>32</v>
      </c>
      <c r="AD143" s="1">
        <v>3.46875</v>
      </c>
      <c r="AE143" s="1">
        <v>32</v>
      </c>
      <c r="AF143" s="1">
        <v>3.75</v>
      </c>
      <c r="AG143" s="1">
        <v>32</v>
      </c>
      <c r="AH143" s="1">
        <v>2.4375</v>
      </c>
      <c r="AI143" s="1">
        <v>32</v>
      </c>
      <c r="AJ143" s="1">
        <v>4.34375</v>
      </c>
      <c r="AK143" s="1">
        <v>32</v>
      </c>
      <c r="AL143" s="1">
        <v>3.875</v>
      </c>
      <c r="AM143" s="1">
        <v>32</v>
      </c>
      <c r="AN143" s="1">
        <v>3.6129032258064515</v>
      </c>
      <c r="AO143" s="1">
        <v>31</v>
      </c>
      <c r="AP143" s="1">
        <v>3.5806451612903225</v>
      </c>
      <c r="AQ143" s="1">
        <v>31</v>
      </c>
      <c r="AR143" s="1">
        <v>4.25</v>
      </c>
      <c r="AS143" s="1">
        <v>32</v>
      </c>
      <c r="AT143" s="1">
        <v>3.193548387096774</v>
      </c>
      <c r="AU143" s="1">
        <v>31</v>
      </c>
      <c r="AV143" s="1">
        <v>5.0625</v>
      </c>
      <c r="AW143" s="1">
        <v>32</v>
      </c>
    </row>
    <row r="144" spans="1:49" x14ac:dyDescent="0.25">
      <c r="A144" s="22" t="str">
        <f t="shared" si="3"/>
        <v>2011UOCOMPARATIVE LITERATURE</v>
      </c>
      <c r="B144" s="1" t="s">
        <v>95</v>
      </c>
      <c r="C144" s="1" t="s">
        <v>59</v>
      </c>
      <c r="D144" s="1" t="s">
        <v>96</v>
      </c>
      <c r="E144">
        <v>2011</v>
      </c>
      <c r="F144" s="1">
        <v>2</v>
      </c>
      <c r="G144" s="1">
        <v>17</v>
      </c>
      <c r="H144" s="1">
        <v>2.3333333333333335</v>
      </c>
      <c r="I144" s="1">
        <v>15</v>
      </c>
      <c r="J144" s="1">
        <v>3.4</v>
      </c>
      <c r="K144" s="1">
        <v>15</v>
      </c>
      <c r="L144" s="1">
        <v>3.0666666666666669</v>
      </c>
      <c r="M144" s="1">
        <v>15</v>
      </c>
      <c r="N144" s="1">
        <v>2.3333333333333335</v>
      </c>
      <c r="O144" s="1">
        <v>15</v>
      </c>
      <c r="P144" s="1">
        <v>3.3333333333333335</v>
      </c>
      <c r="Q144" s="1">
        <v>15</v>
      </c>
      <c r="R144" s="1">
        <v>3.9333333333333331</v>
      </c>
      <c r="S144" s="1">
        <v>15</v>
      </c>
      <c r="T144" s="1">
        <v>2.8</v>
      </c>
      <c r="U144" s="1">
        <v>15</v>
      </c>
      <c r="V144" s="1">
        <v>2.9333333333333331</v>
      </c>
      <c r="W144" s="1">
        <v>15</v>
      </c>
      <c r="X144" s="1">
        <v>2.6</v>
      </c>
      <c r="Y144" s="1">
        <v>15</v>
      </c>
      <c r="Z144" s="1">
        <v>2.4666666666666668</v>
      </c>
      <c r="AA144" s="1">
        <v>15</v>
      </c>
      <c r="AB144" s="1">
        <v>5</v>
      </c>
      <c r="AC144" s="1">
        <v>14</v>
      </c>
      <c r="AD144" s="1">
        <v>4.0666666666666664</v>
      </c>
      <c r="AE144" s="1">
        <v>15</v>
      </c>
      <c r="AF144" s="1">
        <v>3.9333333333333331</v>
      </c>
      <c r="AG144" s="1">
        <v>15</v>
      </c>
      <c r="AH144" s="1">
        <v>2.0666666666666669</v>
      </c>
      <c r="AI144" s="1">
        <v>15</v>
      </c>
      <c r="AJ144" s="1">
        <v>4.5999999999999996</v>
      </c>
      <c r="AK144" s="1">
        <v>15</v>
      </c>
      <c r="AL144" s="1">
        <v>4</v>
      </c>
      <c r="AM144" s="1">
        <v>15</v>
      </c>
      <c r="AN144" s="1">
        <v>3.6428571428571428</v>
      </c>
      <c r="AO144" s="1">
        <v>14</v>
      </c>
      <c r="AP144" s="1">
        <v>3.4</v>
      </c>
      <c r="AQ144" s="1">
        <v>15</v>
      </c>
      <c r="AR144" s="1">
        <v>4.666666666666667</v>
      </c>
      <c r="AS144" s="1">
        <v>15</v>
      </c>
      <c r="AT144" s="1">
        <v>4.0666666666666664</v>
      </c>
      <c r="AU144" s="1">
        <v>15</v>
      </c>
      <c r="AV144" s="1">
        <v>5.7333333333333334</v>
      </c>
      <c r="AW144" s="1">
        <v>15</v>
      </c>
    </row>
    <row r="145" spans="1:49" x14ac:dyDescent="0.25">
      <c r="A145" s="22" t="str">
        <f t="shared" si="3"/>
        <v>2011UOE ASIAN LANGUAGES &amp; LITERATURE</v>
      </c>
      <c r="B145" s="1" t="s">
        <v>97</v>
      </c>
      <c r="C145" s="1" t="s">
        <v>59</v>
      </c>
      <c r="D145" s="1" t="s">
        <v>98</v>
      </c>
      <c r="E145">
        <v>2011</v>
      </c>
      <c r="F145" s="1">
        <v>2</v>
      </c>
      <c r="G145" s="1">
        <v>52</v>
      </c>
      <c r="H145" s="1">
        <v>1.825</v>
      </c>
      <c r="I145" s="1">
        <v>40</v>
      </c>
      <c r="J145" s="1">
        <v>2.8</v>
      </c>
      <c r="K145" s="1">
        <v>40</v>
      </c>
      <c r="L145" s="1">
        <v>2.4249999999999998</v>
      </c>
      <c r="M145" s="1">
        <v>40</v>
      </c>
      <c r="N145" s="1">
        <v>2.0750000000000002</v>
      </c>
      <c r="O145" s="1">
        <v>40</v>
      </c>
      <c r="P145" s="1">
        <v>2.75</v>
      </c>
      <c r="Q145" s="1">
        <v>40</v>
      </c>
      <c r="R145" s="1">
        <v>3.65</v>
      </c>
      <c r="S145" s="1">
        <v>40</v>
      </c>
      <c r="T145" s="1">
        <v>2.9</v>
      </c>
      <c r="U145" s="1">
        <v>40</v>
      </c>
      <c r="V145" s="1">
        <v>3.0750000000000002</v>
      </c>
      <c r="W145" s="1">
        <v>40</v>
      </c>
      <c r="X145" s="1">
        <v>3.15</v>
      </c>
      <c r="Y145" s="1">
        <v>40</v>
      </c>
      <c r="Z145" s="1">
        <v>1.575</v>
      </c>
      <c r="AA145" s="1">
        <v>40</v>
      </c>
      <c r="AB145" s="1">
        <v>4.3</v>
      </c>
      <c r="AC145" s="1">
        <v>40</v>
      </c>
      <c r="AD145" s="1">
        <v>3.1025641025641026</v>
      </c>
      <c r="AE145" s="1">
        <v>39</v>
      </c>
      <c r="AF145" s="1">
        <v>3.5750000000000002</v>
      </c>
      <c r="AG145" s="1">
        <v>40</v>
      </c>
      <c r="AH145" s="1">
        <v>1.7749999999999999</v>
      </c>
      <c r="AI145" s="1">
        <v>40</v>
      </c>
      <c r="AJ145" s="1">
        <v>4.6500000000000004</v>
      </c>
      <c r="AK145" s="1">
        <v>40</v>
      </c>
      <c r="AL145" s="1">
        <v>3.65</v>
      </c>
      <c r="AM145" s="1">
        <v>40</v>
      </c>
      <c r="AN145" s="1">
        <v>3.6</v>
      </c>
      <c r="AO145" s="1">
        <v>40</v>
      </c>
      <c r="AP145" s="1">
        <v>3.4249999999999998</v>
      </c>
      <c r="AQ145" s="1">
        <v>40</v>
      </c>
      <c r="AR145" s="1">
        <v>3.9</v>
      </c>
      <c r="AS145" s="1">
        <v>40</v>
      </c>
      <c r="AT145" s="1">
        <v>3.875</v>
      </c>
      <c r="AU145" s="1">
        <v>40</v>
      </c>
      <c r="AV145" s="1">
        <v>4.75</v>
      </c>
      <c r="AW145" s="1">
        <v>40</v>
      </c>
    </row>
    <row r="146" spans="1:49" x14ac:dyDescent="0.25">
      <c r="A146" s="22" t="str">
        <f t="shared" si="3"/>
        <v>2011UOGERMAN LANGUAGES &amp; LITERATURE</v>
      </c>
      <c r="B146" s="1" t="s">
        <v>99</v>
      </c>
      <c r="C146" s="1" t="s">
        <v>59</v>
      </c>
      <c r="D146" s="1" t="s">
        <v>100</v>
      </c>
      <c r="E146">
        <v>2011</v>
      </c>
      <c r="F146" s="1">
        <v>2</v>
      </c>
      <c r="G146" s="1">
        <v>11</v>
      </c>
      <c r="H146" s="1">
        <v>2</v>
      </c>
      <c r="I146" s="1">
        <v>9</v>
      </c>
      <c r="J146" s="1">
        <v>3.5555555555555554</v>
      </c>
      <c r="K146" s="1">
        <v>9</v>
      </c>
      <c r="L146" s="1">
        <v>3</v>
      </c>
      <c r="M146" s="1">
        <v>9</v>
      </c>
      <c r="N146" s="1">
        <v>2.5555555555555554</v>
      </c>
      <c r="O146" s="1">
        <v>9</v>
      </c>
      <c r="P146" s="1">
        <v>3.7777777777777777</v>
      </c>
      <c r="Q146" s="1">
        <v>9</v>
      </c>
      <c r="R146" s="1">
        <v>4.1111111111111107</v>
      </c>
      <c r="S146" s="1">
        <v>9</v>
      </c>
      <c r="T146" s="1">
        <v>3.1111111111111112</v>
      </c>
      <c r="U146" s="1">
        <v>9</v>
      </c>
      <c r="V146" s="1">
        <v>3.4444444444444446</v>
      </c>
      <c r="W146" s="1">
        <v>9</v>
      </c>
      <c r="X146" s="1">
        <v>3.8888888888888888</v>
      </c>
      <c r="Y146" s="1">
        <v>9</v>
      </c>
      <c r="Z146" s="1">
        <v>1.8888888888888888</v>
      </c>
      <c r="AA146" s="1">
        <v>9</v>
      </c>
      <c r="AB146" s="1">
        <v>4.4444444444444446</v>
      </c>
      <c r="AC146" s="1">
        <v>9</v>
      </c>
      <c r="AD146" s="1">
        <v>3.7777777777777777</v>
      </c>
      <c r="AE146" s="1">
        <v>9</v>
      </c>
      <c r="AF146" s="1">
        <v>3.5555555555555554</v>
      </c>
      <c r="AG146" s="1">
        <v>9</v>
      </c>
      <c r="AH146" s="1">
        <v>2.8888888888888888</v>
      </c>
      <c r="AI146" s="1">
        <v>9</v>
      </c>
      <c r="AJ146" s="1">
        <v>5.2222222222222223</v>
      </c>
      <c r="AK146" s="1">
        <v>9</v>
      </c>
      <c r="AL146" s="1">
        <v>4.5555555555555554</v>
      </c>
      <c r="AM146" s="1">
        <v>9</v>
      </c>
      <c r="AN146" s="1">
        <v>4.333333333333333</v>
      </c>
      <c r="AO146" s="1">
        <v>9</v>
      </c>
      <c r="AP146" s="1">
        <v>3.5555555555555554</v>
      </c>
      <c r="AQ146" s="1">
        <v>9</v>
      </c>
      <c r="AR146" s="1">
        <v>4.666666666666667</v>
      </c>
      <c r="AS146" s="1">
        <v>9</v>
      </c>
      <c r="AT146" s="1">
        <v>4.5555555555555554</v>
      </c>
      <c r="AU146" s="1">
        <v>9</v>
      </c>
      <c r="AV146" s="1">
        <v>5.333333333333333</v>
      </c>
      <c r="AW146" s="1">
        <v>9</v>
      </c>
    </row>
    <row r="147" spans="1:49" x14ac:dyDescent="0.25">
      <c r="A147" s="22" t="str">
        <f t="shared" si="3"/>
        <v>2011UOROMANCE LANGUAGES</v>
      </c>
      <c r="B147" s="1" t="s">
        <v>101</v>
      </c>
      <c r="C147" s="1" t="s">
        <v>59</v>
      </c>
      <c r="D147" s="1" t="s">
        <v>102</v>
      </c>
      <c r="E147">
        <v>2011</v>
      </c>
      <c r="F147" s="1">
        <v>2</v>
      </c>
      <c r="G147" s="1">
        <v>125</v>
      </c>
      <c r="H147" s="1">
        <v>1.8367346938775511</v>
      </c>
      <c r="I147" s="1">
        <v>98</v>
      </c>
      <c r="J147" s="1">
        <v>3</v>
      </c>
      <c r="K147" s="1">
        <v>97</v>
      </c>
      <c r="L147" s="1">
        <v>2.6122448979591835</v>
      </c>
      <c r="M147" s="1">
        <v>98</v>
      </c>
      <c r="N147" s="1">
        <v>2.134020618556701</v>
      </c>
      <c r="O147" s="1">
        <v>97</v>
      </c>
      <c r="P147" s="1">
        <v>3.5</v>
      </c>
      <c r="Q147" s="1">
        <v>98</v>
      </c>
      <c r="R147" s="1">
        <v>4.1546391752577323</v>
      </c>
      <c r="S147" s="1">
        <v>97</v>
      </c>
      <c r="T147" s="1">
        <v>3.4516129032258065</v>
      </c>
      <c r="U147" s="1">
        <v>93</v>
      </c>
      <c r="V147" s="1">
        <v>3.6391752577319587</v>
      </c>
      <c r="W147" s="1">
        <v>97</v>
      </c>
      <c r="X147" s="1">
        <v>3.7448979591836733</v>
      </c>
      <c r="Y147" s="1">
        <v>98</v>
      </c>
      <c r="Z147" s="1">
        <v>1.7653061224489797</v>
      </c>
      <c r="AA147" s="1">
        <v>98</v>
      </c>
      <c r="AB147" s="1">
        <v>4.704081632653061</v>
      </c>
      <c r="AC147" s="1">
        <v>98</v>
      </c>
      <c r="AD147" s="1">
        <v>3.463917525773196</v>
      </c>
      <c r="AE147" s="1">
        <v>97</v>
      </c>
      <c r="AF147" s="1">
        <v>3.7422680412371134</v>
      </c>
      <c r="AG147" s="1">
        <v>97</v>
      </c>
      <c r="AH147" s="1">
        <v>2.2244897959183674</v>
      </c>
      <c r="AI147" s="1">
        <v>98</v>
      </c>
      <c r="AJ147" s="1">
        <v>4.385416666666667</v>
      </c>
      <c r="AK147" s="1">
        <v>96</v>
      </c>
      <c r="AL147" s="1">
        <v>3.9081632653061225</v>
      </c>
      <c r="AM147" s="1">
        <v>98</v>
      </c>
      <c r="AN147" s="1">
        <v>3.7551020408163267</v>
      </c>
      <c r="AO147" s="1">
        <v>98</v>
      </c>
      <c r="AP147" s="1">
        <v>3.4845360824742269</v>
      </c>
      <c r="AQ147" s="1">
        <v>97</v>
      </c>
      <c r="AR147" s="1">
        <v>3.8571428571428572</v>
      </c>
      <c r="AS147" s="1">
        <v>98</v>
      </c>
      <c r="AT147" s="1">
        <v>4.2474226804123711</v>
      </c>
      <c r="AU147" s="1">
        <v>97</v>
      </c>
      <c r="AV147" s="1">
        <v>4.8969072164948457</v>
      </c>
      <c r="AW147" s="1">
        <v>97</v>
      </c>
    </row>
    <row r="148" spans="1:49" x14ac:dyDescent="0.25">
      <c r="A148" s="22" t="str">
        <f t="shared" si="3"/>
        <v>2011UOENGLISH</v>
      </c>
      <c r="B148" s="1" t="s">
        <v>103</v>
      </c>
      <c r="C148" s="1" t="s">
        <v>59</v>
      </c>
      <c r="D148" s="1" t="s">
        <v>104</v>
      </c>
      <c r="E148">
        <v>2011</v>
      </c>
      <c r="F148" s="1">
        <v>2</v>
      </c>
      <c r="G148" s="1">
        <v>199</v>
      </c>
      <c r="H148" s="1">
        <v>1.6860465116279071</v>
      </c>
      <c r="I148" s="1">
        <v>172</v>
      </c>
      <c r="J148" s="1">
        <v>3.0233918128654973</v>
      </c>
      <c r="K148" s="1">
        <v>171</v>
      </c>
      <c r="L148" s="1">
        <v>2.6900584795321638</v>
      </c>
      <c r="M148" s="1">
        <v>171</v>
      </c>
      <c r="N148" s="1">
        <v>2.2280701754385963</v>
      </c>
      <c r="O148" s="1">
        <v>171</v>
      </c>
      <c r="P148" s="1">
        <v>3.6046511627906979</v>
      </c>
      <c r="Q148" s="1">
        <v>172</v>
      </c>
      <c r="R148" s="1">
        <v>3.88953488372093</v>
      </c>
      <c r="S148" s="1">
        <v>172</v>
      </c>
      <c r="T148" s="1">
        <v>3.1309523809523809</v>
      </c>
      <c r="U148" s="1">
        <v>168</v>
      </c>
      <c r="V148" s="1">
        <v>3.2514619883040936</v>
      </c>
      <c r="W148" s="1">
        <v>171</v>
      </c>
      <c r="X148" s="1">
        <v>3.4011627906976742</v>
      </c>
      <c r="Y148" s="1">
        <v>172</v>
      </c>
      <c r="Z148" s="1">
        <v>1.6569767441860466</v>
      </c>
      <c r="AA148" s="1">
        <v>172</v>
      </c>
      <c r="AB148" s="1">
        <v>4.6337209302325579</v>
      </c>
      <c r="AC148" s="1">
        <v>172</v>
      </c>
      <c r="AD148" s="1">
        <v>3.4117647058823528</v>
      </c>
      <c r="AE148" s="1">
        <v>170</v>
      </c>
      <c r="AF148" s="1">
        <v>3.5562130177514795</v>
      </c>
      <c r="AG148" s="1">
        <v>169</v>
      </c>
      <c r="AH148" s="1">
        <v>1.9181286549707601</v>
      </c>
      <c r="AI148" s="1">
        <v>171</v>
      </c>
      <c r="AJ148" s="1">
        <v>4.5438596491228074</v>
      </c>
      <c r="AK148" s="1">
        <v>171</v>
      </c>
      <c r="AL148" s="1">
        <v>3.86046511627907</v>
      </c>
      <c r="AM148" s="1">
        <v>172</v>
      </c>
      <c r="AN148" s="1">
        <v>3.7719298245614037</v>
      </c>
      <c r="AO148" s="1">
        <v>171</v>
      </c>
      <c r="AP148" s="1">
        <v>3.4117647058823528</v>
      </c>
      <c r="AQ148" s="1">
        <v>170</v>
      </c>
      <c r="AR148" s="1">
        <v>3.9651162790697674</v>
      </c>
      <c r="AS148" s="1">
        <v>172</v>
      </c>
      <c r="AT148" s="1">
        <v>3.4941176470588236</v>
      </c>
      <c r="AU148" s="1">
        <v>170</v>
      </c>
      <c r="AV148" s="1">
        <v>4.8372093023255811</v>
      </c>
      <c r="AW148" s="1">
        <v>172</v>
      </c>
    </row>
    <row r="149" spans="1:49" x14ac:dyDescent="0.25">
      <c r="A149" s="22" t="str">
        <f t="shared" si="3"/>
        <v>2011UOCOMMUNITY EDUCATION PGM</v>
      </c>
      <c r="B149" s="1" t="s">
        <v>105</v>
      </c>
      <c r="C149" s="1" t="s">
        <v>59</v>
      </c>
      <c r="D149" s="1" t="s">
        <v>106</v>
      </c>
      <c r="E149">
        <v>2011</v>
      </c>
      <c r="F149" s="1">
        <v>2</v>
      </c>
      <c r="G149" s="1">
        <v>988</v>
      </c>
      <c r="H149" s="1">
        <v>1.8185279187817258</v>
      </c>
      <c r="I149" s="1">
        <v>788</v>
      </c>
      <c r="J149" s="1">
        <v>3.2137404580152671</v>
      </c>
      <c r="K149" s="1">
        <v>786</v>
      </c>
      <c r="L149" s="1">
        <v>2.6547314578005117</v>
      </c>
      <c r="M149" s="1">
        <v>782</v>
      </c>
      <c r="N149" s="1">
        <v>2.4243964421855146</v>
      </c>
      <c r="O149" s="1">
        <v>787</v>
      </c>
      <c r="P149" s="1">
        <v>3.3780332056194124</v>
      </c>
      <c r="Q149" s="1">
        <v>783</v>
      </c>
      <c r="R149" s="1">
        <v>3.9045801526717558</v>
      </c>
      <c r="S149" s="1">
        <v>786</v>
      </c>
      <c r="T149" s="1">
        <v>3.3674775928297054</v>
      </c>
      <c r="U149" s="1">
        <v>781</v>
      </c>
      <c r="V149" s="1">
        <v>3.6251588310038119</v>
      </c>
      <c r="W149" s="1">
        <v>787</v>
      </c>
      <c r="X149" s="1">
        <v>3.6434010152284264</v>
      </c>
      <c r="Y149" s="1">
        <v>788</v>
      </c>
      <c r="Z149" s="1">
        <v>1.6068702290076335</v>
      </c>
      <c r="AA149" s="1">
        <v>786</v>
      </c>
      <c r="AB149" s="1">
        <v>4.2535031847133755</v>
      </c>
      <c r="AC149" s="1">
        <v>785</v>
      </c>
      <c r="AD149" s="1">
        <v>3.0495552731893265</v>
      </c>
      <c r="AE149" s="1">
        <v>787</v>
      </c>
      <c r="AF149" s="1">
        <v>3.0610687022900764</v>
      </c>
      <c r="AG149" s="1">
        <v>786</v>
      </c>
      <c r="AH149" s="1">
        <v>1.7649301143583227</v>
      </c>
      <c r="AI149" s="1">
        <v>787</v>
      </c>
      <c r="AJ149" s="1">
        <v>3.920854271356784</v>
      </c>
      <c r="AK149" s="1">
        <v>796</v>
      </c>
      <c r="AL149" s="1">
        <v>3.3825757575757578</v>
      </c>
      <c r="AM149" s="1">
        <v>792</v>
      </c>
      <c r="AN149" s="1">
        <v>3.2655654383735704</v>
      </c>
      <c r="AO149" s="1">
        <v>787</v>
      </c>
      <c r="AP149" s="1">
        <v>3.0950570342205324</v>
      </c>
      <c r="AQ149" s="1">
        <v>789</v>
      </c>
      <c r="AR149" s="1">
        <v>3.6387832699619773</v>
      </c>
      <c r="AS149" s="1">
        <v>789</v>
      </c>
      <c r="AT149" s="1">
        <v>3.1618204804045513</v>
      </c>
      <c r="AU149" s="1">
        <v>791</v>
      </c>
      <c r="AV149" s="1">
        <v>4.0479192938209332</v>
      </c>
      <c r="AW149" s="1">
        <v>793</v>
      </c>
    </row>
    <row r="150" spans="1:49" x14ac:dyDescent="0.25">
      <c r="A150" s="22" t="str">
        <f t="shared" si="3"/>
        <v>2011UOBIOLOGY</v>
      </c>
      <c r="B150" s="1" t="s">
        <v>107</v>
      </c>
      <c r="C150" s="1" t="s">
        <v>59</v>
      </c>
      <c r="D150" s="1" t="s">
        <v>108</v>
      </c>
      <c r="E150">
        <v>2011</v>
      </c>
      <c r="F150" s="1">
        <v>2</v>
      </c>
      <c r="G150" s="1">
        <v>321</v>
      </c>
      <c r="H150" s="1">
        <v>1.6511627906976745</v>
      </c>
      <c r="I150" s="1">
        <v>258</v>
      </c>
      <c r="J150" s="1">
        <v>3.1828793774319064</v>
      </c>
      <c r="K150" s="1">
        <v>257</v>
      </c>
      <c r="L150" s="1">
        <v>2.6949806949806949</v>
      </c>
      <c r="M150" s="1">
        <v>259</v>
      </c>
      <c r="N150" s="1">
        <v>2.4274509803921567</v>
      </c>
      <c r="O150" s="1">
        <v>255</v>
      </c>
      <c r="P150" s="1">
        <v>3.409448818897638</v>
      </c>
      <c r="Q150" s="1">
        <v>254</v>
      </c>
      <c r="R150" s="1">
        <v>4.0038759689922481</v>
      </c>
      <c r="S150" s="1">
        <v>258</v>
      </c>
      <c r="T150" s="1">
        <v>3.66796875</v>
      </c>
      <c r="U150" s="1">
        <v>256</v>
      </c>
      <c r="V150" s="1">
        <v>3.7635658914728682</v>
      </c>
      <c r="W150" s="1">
        <v>258</v>
      </c>
      <c r="X150" s="1">
        <v>3.8823529411764706</v>
      </c>
      <c r="Y150" s="1">
        <v>255</v>
      </c>
      <c r="Z150" s="1">
        <v>1.9224806201550388</v>
      </c>
      <c r="AA150" s="1">
        <v>258</v>
      </c>
      <c r="AB150" s="1">
        <v>4.4534883720930232</v>
      </c>
      <c r="AC150" s="1">
        <v>258</v>
      </c>
      <c r="AD150" s="1">
        <v>3.4689922480620154</v>
      </c>
      <c r="AE150" s="1">
        <v>258</v>
      </c>
      <c r="AF150" s="1">
        <v>3.4669260700389106</v>
      </c>
      <c r="AG150" s="1">
        <v>257</v>
      </c>
      <c r="AH150" s="1">
        <v>2.058139534883721</v>
      </c>
      <c r="AI150" s="1">
        <v>258</v>
      </c>
      <c r="AJ150" s="1">
        <v>4.1192307692307688</v>
      </c>
      <c r="AK150" s="1">
        <v>260</v>
      </c>
      <c r="AL150" s="1">
        <v>3.55</v>
      </c>
      <c r="AM150" s="1">
        <v>260</v>
      </c>
      <c r="AN150" s="1">
        <v>3.5503875968992249</v>
      </c>
      <c r="AO150" s="1">
        <v>258</v>
      </c>
      <c r="AP150" s="1">
        <v>3.36046511627907</v>
      </c>
      <c r="AQ150" s="1">
        <v>258</v>
      </c>
      <c r="AR150" s="1">
        <v>4.333333333333333</v>
      </c>
      <c r="AS150" s="1">
        <v>258</v>
      </c>
      <c r="AT150" s="1">
        <v>3.6216216216216215</v>
      </c>
      <c r="AU150" s="1">
        <v>259</v>
      </c>
      <c r="AV150" s="1">
        <v>4.2741312741312738</v>
      </c>
      <c r="AW150" s="1">
        <v>259</v>
      </c>
    </row>
    <row r="151" spans="1:49" x14ac:dyDescent="0.25">
      <c r="A151" s="22" t="str">
        <f t="shared" si="3"/>
        <v>2011UOHUMAN PHYSIOLOGY</v>
      </c>
      <c r="B151" s="1" t="s">
        <v>109</v>
      </c>
      <c r="C151" s="1" t="s">
        <v>59</v>
      </c>
      <c r="D151" s="1" t="s">
        <v>110</v>
      </c>
      <c r="E151">
        <v>2011</v>
      </c>
      <c r="F151" s="1">
        <v>2</v>
      </c>
      <c r="G151" s="1">
        <v>280</v>
      </c>
      <c r="H151" s="1">
        <v>1.4956140350877194</v>
      </c>
      <c r="I151" s="1">
        <v>228</v>
      </c>
      <c r="J151" s="1">
        <v>3.126637554585153</v>
      </c>
      <c r="K151" s="1">
        <v>229</v>
      </c>
      <c r="L151" s="1">
        <v>2.6096491228070176</v>
      </c>
      <c r="M151" s="1">
        <v>228</v>
      </c>
      <c r="N151" s="1">
        <v>2.3668122270742358</v>
      </c>
      <c r="O151" s="1">
        <v>229</v>
      </c>
      <c r="P151" s="1">
        <v>3.5240174672489082</v>
      </c>
      <c r="Q151" s="1">
        <v>229</v>
      </c>
      <c r="R151" s="1">
        <v>4.2026431718061676</v>
      </c>
      <c r="S151" s="1">
        <v>227</v>
      </c>
      <c r="T151" s="1">
        <v>3.8088888888888888</v>
      </c>
      <c r="U151" s="1">
        <v>225</v>
      </c>
      <c r="V151" s="1">
        <v>4.1359649122807021</v>
      </c>
      <c r="W151" s="1">
        <v>228</v>
      </c>
      <c r="X151" s="1">
        <v>4.057017543859649</v>
      </c>
      <c r="Y151" s="1">
        <v>228</v>
      </c>
      <c r="Z151" s="1">
        <v>1.6255506607929515</v>
      </c>
      <c r="AA151" s="1">
        <v>227</v>
      </c>
      <c r="AB151" s="1">
        <v>4.3259911894273131</v>
      </c>
      <c r="AC151" s="1">
        <v>227</v>
      </c>
      <c r="AD151" s="1">
        <v>3.3552631578947367</v>
      </c>
      <c r="AE151" s="1">
        <v>228</v>
      </c>
      <c r="AF151" s="1">
        <v>3.2158590308370045</v>
      </c>
      <c r="AG151" s="1">
        <v>227</v>
      </c>
      <c r="AH151" s="1">
        <v>1.9517543859649122</v>
      </c>
      <c r="AI151" s="1">
        <v>228</v>
      </c>
      <c r="AJ151" s="1">
        <v>3.7478260869565219</v>
      </c>
      <c r="AK151" s="1">
        <v>230</v>
      </c>
      <c r="AL151" s="1">
        <v>3.2401746724890828</v>
      </c>
      <c r="AM151" s="1">
        <v>229</v>
      </c>
      <c r="AN151" s="1">
        <v>3.1790393013100435</v>
      </c>
      <c r="AO151" s="1">
        <v>229</v>
      </c>
      <c r="AP151" s="1">
        <v>3.057017543859649</v>
      </c>
      <c r="AQ151" s="1">
        <v>228</v>
      </c>
      <c r="AR151" s="1">
        <v>4.0393013100436681</v>
      </c>
      <c r="AS151" s="1">
        <v>229</v>
      </c>
      <c r="AT151" s="1">
        <v>3.4605263157894739</v>
      </c>
      <c r="AU151" s="1">
        <v>228</v>
      </c>
      <c r="AV151" s="1">
        <v>3.9039301310043668</v>
      </c>
      <c r="AW151" s="1">
        <v>229</v>
      </c>
    </row>
    <row r="152" spans="1:49" x14ac:dyDescent="0.25">
      <c r="A152" s="22" t="str">
        <f t="shared" si="3"/>
        <v>2011UOMATHEMATICS</v>
      </c>
      <c r="B152" s="1" t="s">
        <v>111</v>
      </c>
      <c r="C152" s="1" t="s">
        <v>59</v>
      </c>
      <c r="D152" s="1" t="s">
        <v>112</v>
      </c>
      <c r="E152">
        <v>2011</v>
      </c>
      <c r="F152" s="1">
        <v>2</v>
      </c>
      <c r="G152" s="1">
        <v>88</v>
      </c>
      <c r="H152" s="1">
        <v>1.8571428571428572</v>
      </c>
      <c r="I152" s="1">
        <v>70</v>
      </c>
      <c r="J152" s="1">
        <v>2.9714285714285715</v>
      </c>
      <c r="K152" s="1">
        <v>70</v>
      </c>
      <c r="L152" s="1">
        <v>2.5571428571428569</v>
      </c>
      <c r="M152" s="1">
        <v>70</v>
      </c>
      <c r="N152" s="1">
        <v>2.3382352941176472</v>
      </c>
      <c r="O152" s="1">
        <v>68</v>
      </c>
      <c r="P152" s="1">
        <v>3.0428571428571427</v>
      </c>
      <c r="Q152" s="1">
        <v>70</v>
      </c>
      <c r="R152" s="1">
        <v>3.5857142857142859</v>
      </c>
      <c r="S152" s="1">
        <v>70</v>
      </c>
      <c r="T152" s="1">
        <v>3.36231884057971</v>
      </c>
      <c r="U152" s="1">
        <v>69</v>
      </c>
      <c r="V152" s="1">
        <v>3.7571428571428571</v>
      </c>
      <c r="W152" s="1">
        <v>70</v>
      </c>
      <c r="X152" s="1">
        <v>3.8285714285714287</v>
      </c>
      <c r="Y152" s="1">
        <v>70</v>
      </c>
      <c r="Z152" s="1">
        <v>1.7101449275362319</v>
      </c>
      <c r="AA152" s="1">
        <v>69</v>
      </c>
      <c r="AB152" s="1">
        <v>4.3478260869565215</v>
      </c>
      <c r="AC152" s="1">
        <v>69</v>
      </c>
      <c r="AD152" s="1">
        <v>3.5217391304347827</v>
      </c>
      <c r="AE152" s="1">
        <v>69</v>
      </c>
      <c r="AF152" s="1">
        <v>3.6417910447761193</v>
      </c>
      <c r="AG152" s="1">
        <v>67</v>
      </c>
      <c r="AH152" s="1">
        <v>1.8656716417910448</v>
      </c>
      <c r="AI152" s="1">
        <v>67</v>
      </c>
      <c r="AJ152" s="1">
        <v>4.0285714285714285</v>
      </c>
      <c r="AK152" s="1">
        <v>70</v>
      </c>
      <c r="AL152" s="1">
        <v>3.2173913043478262</v>
      </c>
      <c r="AM152" s="1">
        <v>69</v>
      </c>
      <c r="AN152" s="1">
        <v>3.5652173913043477</v>
      </c>
      <c r="AO152" s="1">
        <v>69</v>
      </c>
      <c r="AP152" s="1">
        <v>3.2647058823529411</v>
      </c>
      <c r="AQ152" s="1">
        <v>68</v>
      </c>
      <c r="AR152" s="1">
        <v>4.5217391304347823</v>
      </c>
      <c r="AS152" s="1">
        <v>69</v>
      </c>
      <c r="AT152" s="1">
        <v>2.9275362318840581</v>
      </c>
      <c r="AU152" s="1">
        <v>69</v>
      </c>
      <c r="AV152" s="1">
        <v>4.617647058823529</v>
      </c>
      <c r="AW152" s="1">
        <v>68</v>
      </c>
    </row>
    <row r="153" spans="1:49" x14ac:dyDescent="0.25">
      <c r="A153" s="22" t="str">
        <f t="shared" si="3"/>
        <v>2011UOGENERAL SCIENCE</v>
      </c>
      <c r="B153" s="1" t="s">
        <v>113</v>
      </c>
      <c r="C153" s="1" t="s">
        <v>59</v>
      </c>
      <c r="D153" s="1" t="s">
        <v>114</v>
      </c>
      <c r="E153">
        <v>2011</v>
      </c>
      <c r="F153" s="1">
        <v>2</v>
      </c>
      <c r="G153" s="1">
        <v>61</v>
      </c>
      <c r="H153" s="1">
        <v>1.5283018867924529</v>
      </c>
      <c r="I153" s="1">
        <v>53</v>
      </c>
      <c r="J153" s="1">
        <v>2.8490566037735849</v>
      </c>
      <c r="K153" s="1">
        <v>53</v>
      </c>
      <c r="L153" s="1">
        <v>2.4716981132075473</v>
      </c>
      <c r="M153" s="1">
        <v>53</v>
      </c>
      <c r="N153" s="1">
        <v>2.1132075471698113</v>
      </c>
      <c r="O153" s="1">
        <v>53</v>
      </c>
      <c r="P153" s="1">
        <v>3.6037735849056602</v>
      </c>
      <c r="Q153" s="1">
        <v>53</v>
      </c>
      <c r="R153" s="1">
        <v>4.1509433962264151</v>
      </c>
      <c r="S153" s="1">
        <v>53</v>
      </c>
      <c r="T153" s="1">
        <v>3.7924528301886791</v>
      </c>
      <c r="U153" s="1">
        <v>53</v>
      </c>
      <c r="V153" s="1">
        <v>4.132075471698113</v>
      </c>
      <c r="W153" s="1">
        <v>53</v>
      </c>
      <c r="X153" s="1">
        <v>4</v>
      </c>
      <c r="Y153" s="1">
        <v>53</v>
      </c>
      <c r="Z153" s="1">
        <v>1.8867924528301887</v>
      </c>
      <c r="AA153" s="1">
        <v>53</v>
      </c>
      <c r="AB153" s="1">
        <v>4.6415094339622645</v>
      </c>
      <c r="AC153" s="1">
        <v>53</v>
      </c>
      <c r="AD153" s="1">
        <v>3.8113207547169812</v>
      </c>
      <c r="AE153" s="1">
        <v>53</v>
      </c>
      <c r="AF153" s="1">
        <v>3.9622641509433962</v>
      </c>
      <c r="AG153" s="1">
        <v>53</v>
      </c>
      <c r="AH153" s="1">
        <v>2.3962264150943398</v>
      </c>
      <c r="AI153" s="1">
        <v>53</v>
      </c>
      <c r="AJ153" s="1">
        <v>4.2641509433962268</v>
      </c>
      <c r="AK153" s="1">
        <v>53</v>
      </c>
      <c r="AL153" s="1">
        <v>3.8867924528301887</v>
      </c>
      <c r="AM153" s="1">
        <v>53</v>
      </c>
      <c r="AN153" s="1">
        <v>3.9433962264150941</v>
      </c>
      <c r="AO153" s="1">
        <v>53</v>
      </c>
      <c r="AP153" s="1">
        <v>3.7692307692307692</v>
      </c>
      <c r="AQ153" s="1">
        <v>52</v>
      </c>
      <c r="AR153" s="1">
        <v>4.3018867924528301</v>
      </c>
      <c r="AS153" s="1">
        <v>53</v>
      </c>
      <c r="AT153" s="1">
        <v>3.8113207547169812</v>
      </c>
      <c r="AU153" s="1">
        <v>53</v>
      </c>
      <c r="AV153" s="1">
        <v>4.6037735849056602</v>
      </c>
      <c r="AW153" s="1">
        <v>53</v>
      </c>
    </row>
    <row r="154" spans="1:49" x14ac:dyDescent="0.25">
      <c r="A154" s="22" t="str">
        <f t="shared" si="3"/>
        <v>2011UOINTERNATIONAL STUDIES</v>
      </c>
      <c r="B154" s="1" t="s">
        <v>115</v>
      </c>
      <c r="C154" s="1" t="s">
        <v>59</v>
      </c>
      <c r="D154" s="1" t="s">
        <v>116</v>
      </c>
      <c r="E154">
        <v>2011</v>
      </c>
      <c r="F154" s="1">
        <v>2</v>
      </c>
      <c r="G154" s="1">
        <v>76</v>
      </c>
      <c r="H154" s="1">
        <v>1.6842105263157894</v>
      </c>
      <c r="I154" s="1">
        <v>57</v>
      </c>
      <c r="J154" s="1">
        <v>3.1754385964912282</v>
      </c>
      <c r="K154" s="1">
        <v>57</v>
      </c>
      <c r="L154" s="1">
        <v>2.8421052631578947</v>
      </c>
      <c r="M154" s="1">
        <v>57</v>
      </c>
      <c r="N154" s="1">
        <v>2.2982456140350878</v>
      </c>
      <c r="O154" s="1">
        <v>57</v>
      </c>
      <c r="P154" s="1">
        <v>3.6842105263157894</v>
      </c>
      <c r="Q154" s="1">
        <v>57</v>
      </c>
      <c r="R154" s="1">
        <v>4.0892857142857144</v>
      </c>
      <c r="S154" s="1">
        <v>56</v>
      </c>
      <c r="T154" s="1">
        <v>3.5614035087719298</v>
      </c>
      <c r="U154" s="1">
        <v>57</v>
      </c>
      <c r="V154" s="1">
        <v>4.1071428571428568</v>
      </c>
      <c r="W154" s="1">
        <v>56</v>
      </c>
      <c r="X154" s="1">
        <v>3.807017543859649</v>
      </c>
      <c r="Y154" s="1">
        <v>57</v>
      </c>
      <c r="Z154" s="1">
        <v>2.1071428571428572</v>
      </c>
      <c r="AA154" s="1">
        <v>56</v>
      </c>
      <c r="AB154" s="1">
        <v>4.9821428571428568</v>
      </c>
      <c r="AC154" s="1">
        <v>56</v>
      </c>
      <c r="AD154" s="1">
        <v>4.0535714285714288</v>
      </c>
      <c r="AE154" s="1">
        <v>56</v>
      </c>
      <c r="AF154" s="1">
        <v>3.6964285714285716</v>
      </c>
      <c r="AG154" s="1">
        <v>56</v>
      </c>
      <c r="AH154" s="1">
        <v>2.8035714285714284</v>
      </c>
      <c r="AI154" s="1">
        <v>56</v>
      </c>
      <c r="AJ154" s="1">
        <v>4.2758620689655169</v>
      </c>
      <c r="AK154" s="1">
        <v>58</v>
      </c>
      <c r="AL154" s="1">
        <v>4</v>
      </c>
      <c r="AM154" s="1">
        <v>58</v>
      </c>
      <c r="AN154" s="1">
        <v>3.8448275862068964</v>
      </c>
      <c r="AO154" s="1">
        <v>58</v>
      </c>
      <c r="AP154" s="1">
        <v>3.5438596491228069</v>
      </c>
      <c r="AQ154" s="1">
        <v>57</v>
      </c>
      <c r="AR154" s="1">
        <v>3.8245614035087718</v>
      </c>
      <c r="AS154" s="1">
        <v>57</v>
      </c>
      <c r="AT154" s="1">
        <v>4.4736842105263159</v>
      </c>
      <c r="AU154" s="1">
        <v>57</v>
      </c>
      <c r="AV154" s="1">
        <v>4.7017543859649127</v>
      </c>
      <c r="AW154" s="1">
        <v>57</v>
      </c>
    </row>
    <row r="155" spans="1:49" x14ac:dyDescent="0.25">
      <c r="A155" s="22" t="str">
        <f t="shared" si="3"/>
        <v>2011UOCLASSICS AND HUMANITIES</v>
      </c>
      <c r="B155" s="1" t="s">
        <v>117</v>
      </c>
      <c r="C155" s="1" t="s">
        <v>59</v>
      </c>
      <c r="D155" s="1" t="s">
        <v>118</v>
      </c>
      <c r="E155">
        <v>2011</v>
      </c>
      <c r="F155" s="1">
        <v>2</v>
      </c>
      <c r="G155" s="1">
        <v>46</v>
      </c>
      <c r="H155" s="1">
        <v>1.65625</v>
      </c>
      <c r="I155" s="1">
        <v>32</v>
      </c>
      <c r="J155" s="1">
        <v>2.75</v>
      </c>
      <c r="K155" s="1">
        <v>32</v>
      </c>
      <c r="L155" s="1">
        <v>2.5</v>
      </c>
      <c r="M155" s="1">
        <v>32</v>
      </c>
      <c r="N155" s="1">
        <v>2.09375</v>
      </c>
      <c r="O155" s="1">
        <v>32</v>
      </c>
      <c r="P155" s="1">
        <v>3.125</v>
      </c>
      <c r="Q155" s="1">
        <v>32</v>
      </c>
      <c r="R155" s="1">
        <v>3.90625</v>
      </c>
      <c r="S155" s="1">
        <v>32</v>
      </c>
      <c r="T155" s="1">
        <v>3.40625</v>
      </c>
      <c r="U155" s="1">
        <v>32</v>
      </c>
      <c r="V155" s="1">
        <v>3.71875</v>
      </c>
      <c r="W155" s="1">
        <v>32</v>
      </c>
      <c r="X155" s="1">
        <v>3.5625</v>
      </c>
      <c r="Y155" s="1">
        <v>32</v>
      </c>
      <c r="Z155" s="1">
        <v>2.09375</v>
      </c>
      <c r="AA155" s="1">
        <v>32</v>
      </c>
      <c r="AB155" s="1">
        <v>4.71875</v>
      </c>
      <c r="AC155" s="1">
        <v>32</v>
      </c>
      <c r="AD155" s="1">
        <v>3.774193548387097</v>
      </c>
      <c r="AE155" s="1">
        <v>31</v>
      </c>
      <c r="AF155" s="1">
        <v>3.78125</v>
      </c>
      <c r="AG155" s="1">
        <v>32</v>
      </c>
      <c r="AH155" s="1">
        <v>2.0625</v>
      </c>
      <c r="AI155" s="1">
        <v>32</v>
      </c>
      <c r="AJ155" s="1">
        <v>4.625</v>
      </c>
      <c r="AK155" s="1">
        <v>32</v>
      </c>
      <c r="AL155" s="1">
        <v>3.9375</v>
      </c>
      <c r="AM155" s="1">
        <v>32</v>
      </c>
      <c r="AN155" s="1">
        <v>3.9375</v>
      </c>
      <c r="AO155" s="1">
        <v>32</v>
      </c>
      <c r="AP155" s="1">
        <v>4.125</v>
      </c>
      <c r="AQ155" s="1">
        <v>32</v>
      </c>
      <c r="AR155" s="1">
        <v>4.25</v>
      </c>
      <c r="AS155" s="1">
        <v>32</v>
      </c>
      <c r="AT155" s="1">
        <v>3.59375</v>
      </c>
      <c r="AU155" s="1">
        <v>32</v>
      </c>
      <c r="AV155" s="1">
        <v>4.78125</v>
      </c>
      <c r="AW155" s="1">
        <v>32</v>
      </c>
    </row>
    <row r="156" spans="1:49" x14ac:dyDescent="0.25">
      <c r="A156" s="22" t="str">
        <f t="shared" si="3"/>
        <v>2011UOPHILOSOPHY</v>
      </c>
      <c r="B156" s="1" t="s">
        <v>119</v>
      </c>
      <c r="C156" s="1" t="s">
        <v>59</v>
      </c>
      <c r="D156" s="1" t="s">
        <v>120</v>
      </c>
      <c r="E156">
        <v>2011</v>
      </c>
      <c r="F156" s="1">
        <v>2</v>
      </c>
      <c r="G156" s="1">
        <v>50</v>
      </c>
      <c r="H156" s="1">
        <v>1.7714285714285714</v>
      </c>
      <c r="I156" s="1">
        <v>35</v>
      </c>
      <c r="J156" s="1">
        <v>3.2857142857142856</v>
      </c>
      <c r="K156" s="1">
        <v>35</v>
      </c>
      <c r="L156" s="1">
        <v>2.6285714285714286</v>
      </c>
      <c r="M156" s="1">
        <v>35</v>
      </c>
      <c r="N156" s="1">
        <v>2.342857142857143</v>
      </c>
      <c r="O156" s="1">
        <v>35</v>
      </c>
      <c r="P156" s="1">
        <v>3.5714285714285716</v>
      </c>
      <c r="Q156" s="1">
        <v>35</v>
      </c>
      <c r="R156" s="1">
        <v>3.3714285714285714</v>
      </c>
      <c r="S156" s="1">
        <v>35</v>
      </c>
      <c r="T156" s="1">
        <v>2.9705882352941178</v>
      </c>
      <c r="U156" s="1">
        <v>34</v>
      </c>
      <c r="V156" s="1">
        <v>3.1142857142857143</v>
      </c>
      <c r="W156" s="1">
        <v>35</v>
      </c>
      <c r="X156" s="1">
        <v>3.3714285714285714</v>
      </c>
      <c r="Y156" s="1">
        <v>35</v>
      </c>
      <c r="Z156" s="1">
        <v>1.7428571428571429</v>
      </c>
      <c r="AA156" s="1">
        <v>35</v>
      </c>
      <c r="AB156" s="1">
        <v>4.4000000000000004</v>
      </c>
      <c r="AC156" s="1">
        <v>35</v>
      </c>
      <c r="AD156" s="1">
        <v>3.7714285714285714</v>
      </c>
      <c r="AE156" s="1">
        <v>35</v>
      </c>
      <c r="AF156" s="1">
        <v>3.8571428571428572</v>
      </c>
      <c r="AG156" s="1">
        <v>35</v>
      </c>
      <c r="AH156" s="1">
        <v>2.1142857142857143</v>
      </c>
      <c r="AI156" s="1">
        <v>35</v>
      </c>
      <c r="AJ156" s="1">
        <v>4.6857142857142859</v>
      </c>
      <c r="AK156" s="1">
        <v>35</v>
      </c>
      <c r="AL156" s="1">
        <v>4.0857142857142854</v>
      </c>
      <c r="AM156" s="1">
        <v>35</v>
      </c>
      <c r="AN156" s="1">
        <v>4.4117647058823533</v>
      </c>
      <c r="AO156" s="1">
        <v>34</v>
      </c>
      <c r="AP156" s="1">
        <v>3.9142857142857141</v>
      </c>
      <c r="AQ156" s="1">
        <v>35</v>
      </c>
      <c r="AR156" s="1">
        <v>4.4285714285714288</v>
      </c>
      <c r="AS156" s="1">
        <v>35</v>
      </c>
      <c r="AT156" s="1">
        <v>3.1428571428571428</v>
      </c>
      <c r="AU156" s="1">
        <v>35</v>
      </c>
      <c r="AV156" s="1">
        <v>4.5714285714285712</v>
      </c>
      <c r="AW156" s="1">
        <v>35</v>
      </c>
    </row>
    <row r="157" spans="1:49" x14ac:dyDescent="0.25">
      <c r="A157" s="22" t="str">
        <f t="shared" si="3"/>
        <v>2011UORELIGIOUS STUDIES</v>
      </c>
      <c r="B157" s="1" t="s">
        <v>121</v>
      </c>
      <c r="C157" s="1" t="s">
        <v>59</v>
      </c>
      <c r="D157" s="1" t="s">
        <v>122</v>
      </c>
      <c r="E157">
        <v>2011</v>
      </c>
      <c r="F157" s="1">
        <v>2</v>
      </c>
      <c r="G157" s="1">
        <v>14</v>
      </c>
      <c r="H157" s="1">
        <v>2.1818181818181817</v>
      </c>
      <c r="I157" s="1">
        <v>11</v>
      </c>
      <c r="J157" s="1">
        <v>3.3636363636363638</v>
      </c>
      <c r="K157" s="1">
        <v>11</v>
      </c>
      <c r="L157" s="1">
        <v>2.8181818181818183</v>
      </c>
      <c r="M157" s="1">
        <v>11</v>
      </c>
      <c r="N157" s="1">
        <v>2.1818181818181817</v>
      </c>
      <c r="O157" s="1">
        <v>11</v>
      </c>
      <c r="P157" s="1">
        <v>3.3636363636363638</v>
      </c>
      <c r="Q157" s="1">
        <v>11</v>
      </c>
      <c r="R157" s="1">
        <v>4.5454545454545459</v>
      </c>
      <c r="S157" s="1">
        <v>11</v>
      </c>
      <c r="T157" s="1">
        <v>3.8181818181818183</v>
      </c>
      <c r="U157" s="1">
        <v>11</v>
      </c>
      <c r="V157" s="1">
        <v>3.3636363636363638</v>
      </c>
      <c r="W157" s="1">
        <v>11</v>
      </c>
      <c r="X157" s="1">
        <v>3.8181818181818183</v>
      </c>
      <c r="Y157" s="1">
        <v>11</v>
      </c>
      <c r="Z157" s="1">
        <v>3.6363636363636362</v>
      </c>
      <c r="AA157" s="1">
        <v>11</v>
      </c>
      <c r="AB157" s="1">
        <v>5.1818181818181817</v>
      </c>
      <c r="AC157" s="1">
        <v>11</v>
      </c>
      <c r="AD157" s="1">
        <v>4.1818181818181817</v>
      </c>
      <c r="AE157" s="1">
        <v>11</v>
      </c>
      <c r="AF157" s="1">
        <v>4.7</v>
      </c>
      <c r="AG157" s="1">
        <v>10</v>
      </c>
      <c r="AH157" s="1">
        <v>2.4545454545454546</v>
      </c>
      <c r="AI157" s="1">
        <v>11</v>
      </c>
      <c r="AJ157" s="1">
        <v>4.7272727272727275</v>
      </c>
      <c r="AK157" s="1">
        <v>11</v>
      </c>
      <c r="AL157" s="1">
        <v>4.2727272727272725</v>
      </c>
      <c r="AM157" s="1">
        <v>11</v>
      </c>
      <c r="AN157" s="1">
        <v>4.0909090909090908</v>
      </c>
      <c r="AO157" s="1">
        <v>11</v>
      </c>
      <c r="AP157" s="1">
        <v>3.8181818181818183</v>
      </c>
      <c r="AQ157" s="1">
        <v>11</v>
      </c>
      <c r="AR157" s="1">
        <v>3.9090909090909092</v>
      </c>
      <c r="AS157" s="1">
        <v>11</v>
      </c>
      <c r="AT157" s="1">
        <v>4.1818181818181817</v>
      </c>
      <c r="AU157" s="1">
        <v>11</v>
      </c>
      <c r="AV157" s="1">
        <v>5.2727272727272725</v>
      </c>
      <c r="AW157" s="1">
        <v>11</v>
      </c>
    </row>
    <row r="158" spans="1:49" x14ac:dyDescent="0.25">
      <c r="A158" s="22" t="str">
        <f t="shared" si="3"/>
        <v>2011UOJUDAIC STUDIES</v>
      </c>
      <c r="B158" s="1" t="s">
        <v>123</v>
      </c>
      <c r="C158" s="1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1</v>
      </c>
      <c r="I158" s="1">
        <v>1</v>
      </c>
      <c r="J158" s="1">
        <v>1</v>
      </c>
      <c r="K158" s="1">
        <v>1</v>
      </c>
      <c r="L158" s="1">
        <v>2</v>
      </c>
      <c r="M158" s="1">
        <v>1</v>
      </c>
      <c r="N158" s="1">
        <v>2</v>
      </c>
      <c r="O158" s="1">
        <v>1</v>
      </c>
      <c r="P158" s="1">
        <v>6</v>
      </c>
      <c r="Q158" s="1">
        <v>1</v>
      </c>
      <c r="R158" s="1">
        <v>5</v>
      </c>
      <c r="S158" s="1">
        <v>1</v>
      </c>
      <c r="T158" s="1">
        <v>5</v>
      </c>
      <c r="U158" s="1">
        <v>1</v>
      </c>
      <c r="V158" s="1">
        <v>6</v>
      </c>
      <c r="W158" s="1">
        <v>1</v>
      </c>
      <c r="X158" s="1">
        <v>6</v>
      </c>
      <c r="Y158" s="1">
        <v>1</v>
      </c>
      <c r="Z158" s="1">
        <v>1</v>
      </c>
      <c r="AA158" s="1">
        <v>1</v>
      </c>
      <c r="AB158" s="1">
        <v>6</v>
      </c>
      <c r="AC158" s="1">
        <v>1</v>
      </c>
      <c r="AD158" s="1">
        <v>1</v>
      </c>
      <c r="AE158" s="1">
        <v>1</v>
      </c>
      <c r="AF158" s="1">
        <v>6</v>
      </c>
      <c r="AG158" s="1">
        <v>1</v>
      </c>
      <c r="AH158" s="1">
        <v>1</v>
      </c>
      <c r="AI158" s="1">
        <v>1</v>
      </c>
      <c r="AJ158" s="1">
        <v>6</v>
      </c>
      <c r="AK158" s="1">
        <v>1</v>
      </c>
      <c r="AL158" s="1">
        <v>5</v>
      </c>
      <c r="AM158" s="1">
        <v>1</v>
      </c>
      <c r="AN158" s="1">
        <v>6</v>
      </c>
      <c r="AO158" s="1">
        <v>1</v>
      </c>
      <c r="AP158" s="1">
        <v>6</v>
      </c>
      <c r="AQ158" s="1">
        <v>1</v>
      </c>
      <c r="AR158" s="1">
        <v>5</v>
      </c>
      <c r="AS158" s="1">
        <v>1</v>
      </c>
      <c r="AT158" s="1">
        <v>6</v>
      </c>
      <c r="AU158" s="1">
        <v>1</v>
      </c>
      <c r="AV158" s="1">
        <v>6</v>
      </c>
      <c r="AW158" s="1">
        <v>1</v>
      </c>
    </row>
    <row r="159" spans="1:49" x14ac:dyDescent="0.25">
      <c r="A159" s="22" t="str">
        <f t="shared" si="3"/>
        <v>2011UOCHEMISTRY</v>
      </c>
      <c r="B159" s="1" t="s">
        <v>125</v>
      </c>
      <c r="C159" s="1" t="s">
        <v>59</v>
      </c>
      <c r="D159" s="1" t="s">
        <v>126</v>
      </c>
      <c r="E159">
        <v>2011</v>
      </c>
      <c r="F159" s="1">
        <v>2</v>
      </c>
      <c r="G159" s="1">
        <v>115</v>
      </c>
      <c r="H159" s="1">
        <v>1.8863636363636365</v>
      </c>
      <c r="I159" s="1">
        <v>88</v>
      </c>
      <c r="J159" s="1">
        <v>2.8977272727272729</v>
      </c>
      <c r="K159" s="1">
        <v>88</v>
      </c>
      <c r="L159" s="1">
        <v>2.5862068965517242</v>
      </c>
      <c r="M159" s="1">
        <v>87</v>
      </c>
      <c r="N159" s="1">
        <v>2.2873563218390807</v>
      </c>
      <c r="O159" s="1">
        <v>87</v>
      </c>
      <c r="P159" s="1">
        <v>3.5227272727272729</v>
      </c>
      <c r="Q159" s="1">
        <v>88</v>
      </c>
      <c r="R159" s="1">
        <v>4.0340909090909092</v>
      </c>
      <c r="S159" s="1">
        <v>88</v>
      </c>
      <c r="T159" s="1">
        <v>3.6588235294117646</v>
      </c>
      <c r="U159" s="1">
        <v>85</v>
      </c>
      <c r="V159" s="1">
        <v>3.9431818181818183</v>
      </c>
      <c r="W159" s="1">
        <v>88</v>
      </c>
      <c r="X159" s="1">
        <v>4</v>
      </c>
      <c r="Y159" s="1">
        <v>88</v>
      </c>
      <c r="Z159" s="1">
        <v>2.0795454545454546</v>
      </c>
      <c r="AA159" s="1">
        <v>88</v>
      </c>
      <c r="AB159" s="1">
        <v>4.5681818181818183</v>
      </c>
      <c r="AC159" s="1">
        <v>88</v>
      </c>
      <c r="AD159" s="1">
        <v>3.6477272727272729</v>
      </c>
      <c r="AE159" s="1">
        <v>88</v>
      </c>
      <c r="AF159" s="1">
        <v>3.3255813953488373</v>
      </c>
      <c r="AG159" s="1">
        <v>86</v>
      </c>
      <c r="AH159" s="1">
        <v>2.4090909090909092</v>
      </c>
      <c r="AI159" s="1">
        <v>88</v>
      </c>
      <c r="AJ159" s="1">
        <v>4.1022727272727275</v>
      </c>
      <c r="AK159" s="1">
        <v>88</v>
      </c>
      <c r="AL159" s="1">
        <v>3.3522727272727271</v>
      </c>
      <c r="AM159" s="1">
        <v>88</v>
      </c>
      <c r="AN159" s="1">
        <v>3.4767441860465116</v>
      </c>
      <c r="AO159" s="1">
        <v>86</v>
      </c>
      <c r="AP159" s="1">
        <v>3.4597701149425286</v>
      </c>
      <c r="AQ159" s="1">
        <v>87</v>
      </c>
      <c r="AR159" s="1">
        <v>4.6551724137931032</v>
      </c>
      <c r="AS159" s="1">
        <v>87</v>
      </c>
      <c r="AT159" s="1">
        <v>3.1590909090909092</v>
      </c>
      <c r="AU159" s="1">
        <v>88</v>
      </c>
      <c r="AV159" s="1">
        <v>4.5227272727272725</v>
      </c>
      <c r="AW159" s="1">
        <v>88</v>
      </c>
    </row>
    <row r="160" spans="1:49" x14ac:dyDescent="0.25">
      <c r="A160" s="22" t="str">
        <f t="shared" si="3"/>
        <v>2011UOGEOLOGICAL SCIENCES</v>
      </c>
      <c r="B160" s="1" t="s">
        <v>127</v>
      </c>
      <c r="C160" s="1" t="s">
        <v>59</v>
      </c>
      <c r="D160" s="1" t="s">
        <v>128</v>
      </c>
      <c r="E160">
        <v>2011</v>
      </c>
      <c r="F160" s="1">
        <v>2</v>
      </c>
      <c r="G160" s="1">
        <v>25</v>
      </c>
      <c r="H160" s="1">
        <v>2.0952380952380953</v>
      </c>
      <c r="I160" s="1">
        <v>21</v>
      </c>
      <c r="J160" s="1">
        <v>3.8095238095238093</v>
      </c>
      <c r="K160" s="1">
        <v>21</v>
      </c>
      <c r="L160" s="1">
        <v>3</v>
      </c>
      <c r="M160" s="1">
        <v>21</v>
      </c>
      <c r="N160" s="1">
        <v>2.4285714285714284</v>
      </c>
      <c r="O160" s="1">
        <v>21</v>
      </c>
      <c r="P160" s="1">
        <v>3.2380952380952381</v>
      </c>
      <c r="Q160" s="1">
        <v>21</v>
      </c>
      <c r="R160" s="1">
        <v>3.6190476190476191</v>
      </c>
      <c r="S160" s="1">
        <v>21</v>
      </c>
      <c r="T160" s="1">
        <v>3.7</v>
      </c>
      <c r="U160" s="1">
        <v>20</v>
      </c>
      <c r="V160" s="1">
        <v>3.6190476190476191</v>
      </c>
      <c r="W160" s="1">
        <v>21</v>
      </c>
      <c r="X160" s="1">
        <v>3.9047619047619047</v>
      </c>
      <c r="Y160" s="1">
        <v>21</v>
      </c>
      <c r="Z160" s="1">
        <v>2.2380952380952381</v>
      </c>
      <c r="AA160" s="1">
        <v>21</v>
      </c>
      <c r="AB160" s="1">
        <v>4.4761904761904763</v>
      </c>
      <c r="AC160" s="1">
        <v>21</v>
      </c>
      <c r="AD160" s="1">
        <v>3.8095238095238093</v>
      </c>
      <c r="AE160" s="1">
        <v>21</v>
      </c>
      <c r="AF160" s="1">
        <v>4.1428571428571432</v>
      </c>
      <c r="AG160" s="1">
        <v>21</v>
      </c>
      <c r="AH160" s="1">
        <v>3</v>
      </c>
      <c r="AI160" s="1">
        <v>20</v>
      </c>
      <c r="AJ160" s="1">
        <v>4.4761904761904763</v>
      </c>
      <c r="AK160" s="1">
        <v>21</v>
      </c>
      <c r="AL160" s="1">
        <v>3.95</v>
      </c>
      <c r="AM160" s="1">
        <v>20</v>
      </c>
      <c r="AN160" s="1">
        <v>3.9523809523809526</v>
      </c>
      <c r="AO160" s="1">
        <v>21</v>
      </c>
      <c r="AP160" s="1">
        <v>3.4285714285714284</v>
      </c>
      <c r="AQ160" s="1">
        <v>21</v>
      </c>
      <c r="AR160" s="1">
        <v>4.3499999999999996</v>
      </c>
      <c r="AS160" s="1">
        <v>20</v>
      </c>
      <c r="AT160" s="1">
        <v>2.8571428571428572</v>
      </c>
      <c r="AU160" s="1">
        <v>21</v>
      </c>
      <c r="AV160" s="1">
        <v>4.4285714285714288</v>
      </c>
      <c r="AW160" s="1">
        <v>21</v>
      </c>
    </row>
    <row r="161" spans="1:49" x14ac:dyDescent="0.25">
      <c r="A161" s="22" t="str">
        <f t="shared" si="3"/>
        <v>2011UOPHYSICS</v>
      </c>
      <c r="B161" s="1" t="s">
        <v>129</v>
      </c>
      <c r="C161" s="1" t="s">
        <v>59</v>
      </c>
      <c r="D161" s="1" t="s">
        <v>130</v>
      </c>
      <c r="E161">
        <v>2011</v>
      </c>
      <c r="F161" s="1">
        <v>2</v>
      </c>
      <c r="G161" s="1">
        <v>58</v>
      </c>
      <c r="H161" s="1">
        <v>2.0652173913043477</v>
      </c>
      <c r="I161" s="1">
        <v>46</v>
      </c>
      <c r="J161" s="1">
        <v>3.2888888888888888</v>
      </c>
      <c r="K161" s="1">
        <v>45</v>
      </c>
      <c r="L161" s="1">
        <v>2.7608695652173911</v>
      </c>
      <c r="M161" s="1">
        <v>46</v>
      </c>
      <c r="N161" s="1">
        <v>2.2826086956521738</v>
      </c>
      <c r="O161" s="1">
        <v>46</v>
      </c>
      <c r="P161" s="1">
        <v>3.5434782608695654</v>
      </c>
      <c r="Q161" s="1">
        <v>46</v>
      </c>
      <c r="R161" s="1">
        <v>3.5777777777777779</v>
      </c>
      <c r="S161" s="1">
        <v>45</v>
      </c>
      <c r="T161" s="1">
        <v>3.5434782608695654</v>
      </c>
      <c r="U161" s="1">
        <v>46</v>
      </c>
      <c r="V161" s="1">
        <v>4.0666666666666664</v>
      </c>
      <c r="W161" s="1">
        <v>45</v>
      </c>
      <c r="X161" s="1">
        <v>4.0666666666666664</v>
      </c>
      <c r="Y161" s="1">
        <v>45</v>
      </c>
      <c r="Z161" s="1">
        <v>2.1111111111111112</v>
      </c>
      <c r="AA161" s="1">
        <v>45</v>
      </c>
      <c r="AB161" s="1">
        <v>4.5777777777777775</v>
      </c>
      <c r="AC161" s="1">
        <v>45</v>
      </c>
      <c r="AD161" s="1">
        <v>3.7333333333333334</v>
      </c>
      <c r="AE161" s="1">
        <v>45</v>
      </c>
      <c r="AF161" s="1">
        <v>3.9333333333333331</v>
      </c>
      <c r="AG161" s="1">
        <v>45</v>
      </c>
      <c r="AH161" s="1">
        <v>2.4666666666666668</v>
      </c>
      <c r="AI161" s="1">
        <v>45</v>
      </c>
      <c r="AJ161" s="1">
        <v>4.3260869565217392</v>
      </c>
      <c r="AK161" s="1">
        <v>46</v>
      </c>
      <c r="AL161" s="1">
        <v>3.7173913043478262</v>
      </c>
      <c r="AM161" s="1">
        <v>46</v>
      </c>
      <c r="AN161" s="1">
        <v>3.7391304347826089</v>
      </c>
      <c r="AO161" s="1">
        <v>46</v>
      </c>
      <c r="AP161" s="1">
        <v>3.5111111111111111</v>
      </c>
      <c r="AQ161" s="1">
        <v>45</v>
      </c>
      <c r="AR161" s="1">
        <v>4.5</v>
      </c>
      <c r="AS161" s="1">
        <v>46</v>
      </c>
      <c r="AT161" s="1">
        <v>2.7826086956521738</v>
      </c>
      <c r="AU161" s="1">
        <v>46</v>
      </c>
      <c r="AV161" s="1">
        <v>4.7173913043478262</v>
      </c>
      <c r="AW161" s="1">
        <v>46</v>
      </c>
    </row>
    <row r="162" spans="1:49" x14ac:dyDescent="0.25">
      <c r="A162" s="22" t="str">
        <f t="shared" si="3"/>
        <v>2011UOPSYCHOLOGY</v>
      </c>
      <c r="B162" s="1" t="s">
        <v>131</v>
      </c>
      <c r="C162" s="1" t="s">
        <v>59</v>
      </c>
      <c r="D162" s="1" t="s">
        <v>132</v>
      </c>
      <c r="E162">
        <v>2011</v>
      </c>
      <c r="F162" s="1">
        <v>2</v>
      </c>
      <c r="G162" s="1">
        <v>463</v>
      </c>
      <c r="H162" s="1">
        <v>1.6282722513089005</v>
      </c>
      <c r="I162" s="1">
        <v>382</v>
      </c>
      <c r="J162" s="1">
        <v>3.3342105263157893</v>
      </c>
      <c r="K162" s="1">
        <v>380</v>
      </c>
      <c r="L162" s="1">
        <v>2.690288713910761</v>
      </c>
      <c r="M162" s="1">
        <v>381</v>
      </c>
      <c r="N162" s="1">
        <v>2.3023872679045092</v>
      </c>
      <c r="O162" s="1">
        <v>377</v>
      </c>
      <c r="P162" s="1">
        <v>3.3868421052631579</v>
      </c>
      <c r="Q162" s="1">
        <v>380</v>
      </c>
      <c r="R162" s="1">
        <v>4.0659630606860162</v>
      </c>
      <c r="S162" s="1">
        <v>379</v>
      </c>
      <c r="T162" s="1">
        <v>3.46684350132626</v>
      </c>
      <c r="U162" s="1">
        <v>377</v>
      </c>
      <c r="V162" s="1">
        <v>3.7506561679790025</v>
      </c>
      <c r="W162" s="1">
        <v>381</v>
      </c>
      <c r="X162" s="1">
        <v>3.6989528795811517</v>
      </c>
      <c r="Y162" s="1">
        <v>382</v>
      </c>
      <c r="Z162" s="1">
        <v>1.7789473684210526</v>
      </c>
      <c r="AA162" s="1">
        <v>380</v>
      </c>
      <c r="AB162" s="1">
        <v>4.525065963060686</v>
      </c>
      <c r="AC162" s="1">
        <v>379</v>
      </c>
      <c r="AD162" s="1">
        <v>3.4089709762532983</v>
      </c>
      <c r="AE162" s="1">
        <v>379</v>
      </c>
      <c r="AF162" s="1">
        <v>3.3789473684210525</v>
      </c>
      <c r="AG162" s="1">
        <v>380</v>
      </c>
      <c r="AH162" s="1">
        <v>1.9289473684210525</v>
      </c>
      <c r="AI162" s="1">
        <v>380</v>
      </c>
      <c r="AJ162" s="1">
        <v>3.9321148825065273</v>
      </c>
      <c r="AK162" s="1">
        <v>383</v>
      </c>
      <c r="AL162" s="1">
        <v>3.5091383812010446</v>
      </c>
      <c r="AM162" s="1">
        <v>383</v>
      </c>
      <c r="AN162" s="1">
        <v>3.3693931398416885</v>
      </c>
      <c r="AO162" s="1">
        <v>379</v>
      </c>
      <c r="AP162" s="1">
        <v>3.1989389920424403</v>
      </c>
      <c r="AQ162" s="1">
        <v>377</v>
      </c>
      <c r="AR162" s="1">
        <v>3.6684073107049606</v>
      </c>
      <c r="AS162" s="1">
        <v>383</v>
      </c>
      <c r="AT162" s="1">
        <v>3.3046875</v>
      </c>
      <c r="AU162" s="1">
        <v>384</v>
      </c>
      <c r="AV162" s="1">
        <v>4.0837696335078535</v>
      </c>
      <c r="AW162" s="1">
        <v>382</v>
      </c>
    </row>
    <row r="163" spans="1:49" x14ac:dyDescent="0.25">
      <c r="A163" s="22" t="str">
        <f t="shared" si="3"/>
        <v>2011UOCOUNSELING PSYCHOLOGY &amp; HUMAN SERVICES</v>
      </c>
      <c r="B163" s="1" t="s">
        <v>133</v>
      </c>
      <c r="C163" s="1" t="s">
        <v>59</v>
      </c>
      <c r="D163" s="1" t="s">
        <v>134</v>
      </c>
      <c r="E163">
        <v>2011</v>
      </c>
      <c r="F163" s="1">
        <v>2</v>
      </c>
      <c r="G163" s="1">
        <v>105</v>
      </c>
      <c r="H163" s="1">
        <v>1.7931034482758621</v>
      </c>
      <c r="I163" s="1">
        <v>87</v>
      </c>
      <c r="J163" s="1">
        <v>3.2954545454545454</v>
      </c>
      <c r="K163" s="1">
        <v>88</v>
      </c>
      <c r="L163" s="1">
        <v>2.7045454545454546</v>
      </c>
      <c r="M163" s="1">
        <v>88</v>
      </c>
      <c r="N163" s="1">
        <v>2.1363636363636362</v>
      </c>
      <c r="O163" s="1">
        <v>88</v>
      </c>
      <c r="P163" s="1">
        <v>3.4431818181818183</v>
      </c>
      <c r="Q163" s="1">
        <v>88</v>
      </c>
      <c r="R163" s="1">
        <v>4.2045454545454541</v>
      </c>
      <c r="S163" s="1">
        <v>88</v>
      </c>
      <c r="T163" s="1">
        <v>3.7558139534883721</v>
      </c>
      <c r="U163" s="1">
        <v>86</v>
      </c>
      <c r="V163" s="1">
        <v>4.1477272727272725</v>
      </c>
      <c r="W163" s="1">
        <v>88</v>
      </c>
      <c r="X163" s="1">
        <v>3.896551724137931</v>
      </c>
      <c r="Y163" s="1">
        <v>87</v>
      </c>
      <c r="Z163" s="1">
        <v>1.8181818181818181</v>
      </c>
      <c r="AA163" s="1">
        <v>88</v>
      </c>
      <c r="AB163" s="1">
        <v>4.8620689655172411</v>
      </c>
      <c r="AC163" s="1">
        <v>87</v>
      </c>
      <c r="AD163" s="1">
        <v>3.6363636363636362</v>
      </c>
      <c r="AE163" s="1">
        <v>88</v>
      </c>
      <c r="AF163" s="1">
        <v>3.9204545454545454</v>
      </c>
      <c r="AG163" s="1">
        <v>88</v>
      </c>
      <c r="AH163" s="1">
        <v>2.2386363636363638</v>
      </c>
      <c r="AI163" s="1">
        <v>88</v>
      </c>
      <c r="AJ163" s="1">
        <v>4.2696629213483144</v>
      </c>
      <c r="AK163" s="1">
        <v>89</v>
      </c>
      <c r="AL163" s="1">
        <v>3.7752808988764044</v>
      </c>
      <c r="AM163" s="1">
        <v>89</v>
      </c>
      <c r="AN163" s="1">
        <v>3.5168539325842696</v>
      </c>
      <c r="AO163" s="1">
        <v>89</v>
      </c>
      <c r="AP163" s="1">
        <v>3.3820224719101124</v>
      </c>
      <c r="AQ163" s="1">
        <v>89</v>
      </c>
      <c r="AR163" s="1">
        <v>3.3258426966292136</v>
      </c>
      <c r="AS163" s="1">
        <v>89</v>
      </c>
      <c r="AT163" s="1">
        <v>3.4382022471910112</v>
      </c>
      <c r="AU163" s="1">
        <v>89</v>
      </c>
      <c r="AV163" s="1">
        <v>4.797752808988764</v>
      </c>
      <c r="AW163" s="1">
        <v>89</v>
      </c>
    </row>
    <row r="164" spans="1:49" x14ac:dyDescent="0.25">
      <c r="A164" s="22" t="str">
        <f t="shared" si="3"/>
        <v>2011UOPLANNING, PUBLIC POLICY, &amp; MGMT</v>
      </c>
      <c r="B164" s="1" t="s">
        <v>135</v>
      </c>
      <c r="C164" s="1" t="s">
        <v>59</v>
      </c>
      <c r="D164" s="1" t="s">
        <v>136</v>
      </c>
      <c r="E164">
        <v>2011</v>
      </c>
      <c r="F164" s="1">
        <v>2</v>
      </c>
      <c r="G164" s="1">
        <v>46</v>
      </c>
      <c r="H164" s="1">
        <v>1.7250000000000001</v>
      </c>
      <c r="I164" s="1">
        <v>40</v>
      </c>
      <c r="J164" s="1">
        <v>3.4249999999999998</v>
      </c>
      <c r="K164" s="1">
        <v>40</v>
      </c>
      <c r="L164" s="1">
        <v>2.95</v>
      </c>
      <c r="M164" s="1">
        <v>40</v>
      </c>
      <c r="N164" s="1">
        <v>2.2999999999999998</v>
      </c>
      <c r="O164" s="1">
        <v>40</v>
      </c>
      <c r="P164" s="1">
        <v>3.45</v>
      </c>
      <c r="Q164" s="1">
        <v>40</v>
      </c>
      <c r="R164" s="1">
        <v>3.7</v>
      </c>
      <c r="S164" s="1">
        <v>40</v>
      </c>
      <c r="T164" s="1">
        <v>2.95</v>
      </c>
      <c r="U164" s="1">
        <v>40</v>
      </c>
      <c r="V164" s="1">
        <v>3.8461538461538463</v>
      </c>
      <c r="W164" s="1">
        <v>39</v>
      </c>
      <c r="X164" s="1">
        <v>3.5750000000000002</v>
      </c>
      <c r="Y164" s="1">
        <v>40</v>
      </c>
      <c r="Z164" s="1">
        <v>2.0499999999999998</v>
      </c>
      <c r="AA164" s="1">
        <v>40</v>
      </c>
      <c r="AB164" s="1">
        <v>4.375</v>
      </c>
      <c r="AC164" s="1">
        <v>40</v>
      </c>
      <c r="AD164" s="1">
        <v>3.4</v>
      </c>
      <c r="AE164" s="1">
        <v>40</v>
      </c>
      <c r="AF164" s="1">
        <v>3.45</v>
      </c>
      <c r="AG164" s="1">
        <v>40</v>
      </c>
      <c r="AH164" s="1">
        <v>2.375</v>
      </c>
      <c r="AI164" s="1">
        <v>40</v>
      </c>
      <c r="AJ164" s="1">
        <v>4.0999999999999996</v>
      </c>
      <c r="AK164" s="1">
        <v>40</v>
      </c>
      <c r="AL164" s="1">
        <v>3.5750000000000002</v>
      </c>
      <c r="AM164" s="1">
        <v>40</v>
      </c>
      <c r="AN164" s="1">
        <v>3.55</v>
      </c>
      <c r="AO164" s="1">
        <v>40</v>
      </c>
      <c r="AP164" s="1">
        <v>3.05</v>
      </c>
      <c r="AQ164" s="1">
        <v>40</v>
      </c>
      <c r="AR164" s="1">
        <v>3.75</v>
      </c>
      <c r="AS164" s="1">
        <v>40</v>
      </c>
      <c r="AT164" s="1">
        <v>3.6749999999999998</v>
      </c>
      <c r="AU164" s="1">
        <v>40</v>
      </c>
      <c r="AV164" s="1">
        <v>4.5250000000000004</v>
      </c>
      <c r="AW164" s="1">
        <v>40</v>
      </c>
    </row>
    <row r="165" spans="1:49" x14ac:dyDescent="0.25">
      <c r="A165" s="22" t="str">
        <f t="shared" si="3"/>
        <v>2011UOGENERAL SOCIAL SCIENCE (Bend)</v>
      </c>
      <c r="B165" s="1" t="s">
        <v>137</v>
      </c>
      <c r="C165" s="1" t="s">
        <v>59</v>
      </c>
      <c r="D165" s="1" t="s">
        <v>138</v>
      </c>
      <c r="E165">
        <v>2011</v>
      </c>
      <c r="F165" s="1">
        <v>2</v>
      </c>
      <c r="G165" s="1">
        <v>31</v>
      </c>
      <c r="H165" s="1">
        <v>1.7142857142857142</v>
      </c>
      <c r="I165" s="1">
        <v>21</v>
      </c>
      <c r="J165" s="1">
        <v>2.8095238095238093</v>
      </c>
      <c r="K165" s="1">
        <v>21</v>
      </c>
      <c r="L165" s="1">
        <v>2.4285714285714284</v>
      </c>
      <c r="M165" s="1">
        <v>21</v>
      </c>
      <c r="N165" s="1">
        <v>2.1904761904761907</v>
      </c>
      <c r="O165" s="1">
        <v>21</v>
      </c>
      <c r="P165" s="1">
        <v>3.9523809523809526</v>
      </c>
      <c r="Q165" s="1">
        <v>21</v>
      </c>
      <c r="R165" s="1">
        <v>4.4285714285714288</v>
      </c>
      <c r="S165" s="1">
        <v>21</v>
      </c>
      <c r="T165" s="1">
        <v>3.6190476190476191</v>
      </c>
      <c r="U165" s="1">
        <v>21</v>
      </c>
      <c r="V165" s="1">
        <v>3.9047619047619047</v>
      </c>
      <c r="W165" s="1">
        <v>21</v>
      </c>
      <c r="X165" s="1">
        <v>4.0476190476190474</v>
      </c>
      <c r="Y165" s="1">
        <v>21</v>
      </c>
      <c r="Z165" s="1">
        <v>1.7142857142857142</v>
      </c>
      <c r="AA165" s="1">
        <v>21</v>
      </c>
      <c r="AB165" s="1">
        <v>4.8095238095238093</v>
      </c>
      <c r="AC165" s="1">
        <v>21</v>
      </c>
      <c r="AD165" s="1">
        <v>4.0476190476190474</v>
      </c>
      <c r="AE165" s="1">
        <v>21</v>
      </c>
      <c r="AF165" s="1">
        <v>4.1428571428571432</v>
      </c>
      <c r="AG165" s="1">
        <v>21</v>
      </c>
      <c r="AH165" s="1">
        <v>1.9047619047619047</v>
      </c>
      <c r="AI165" s="1">
        <v>21</v>
      </c>
      <c r="AJ165" s="1">
        <v>4.5714285714285712</v>
      </c>
      <c r="AK165" s="1">
        <v>21</v>
      </c>
      <c r="AL165" s="1">
        <v>4.0952380952380949</v>
      </c>
      <c r="AM165" s="1">
        <v>21</v>
      </c>
      <c r="AN165" s="1">
        <v>4.333333333333333</v>
      </c>
      <c r="AO165" s="1">
        <v>21</v>
      </c>
      <c r="AP165" s="1">
        <v>3.8571428571428572</v>
      </c>
      <c r="AQ165" s="1">
        <v>21</v>
      </c>
      <c r="AR165" s="1">
        <v>4.1904761904761907</v>
      </c>
      <c r="AS165" s="1">
        <v>21</v>
      </c>
      <c r="AT165" s="1">
        <v>4.4761904761904763</v>
      </c>
      <c r="AU165" s="1">
        <v>21</v>
      </c>
      <c r="AV165" s="1">
        <v>5.3809523809523814</v>
      </c>
      <c r="AW165" s="1">
        <v>21</v>
      </c>
    </row>
    <row r="166" spans="1:49" x14ac:dyDescent="0.25">
      <c r="A166" s="22" t="str">
        <f t="shared" si="3"/>
        <v>2011UOANTHROPOLOGY</v>
      </c>
      <c r="B166" s="1" t="s">
        <v>139</v>
      </c>
      <c r="C166" s="1" t="s">
        <v>59</v>
      </c>
      <c r="D166" s="1" t="s">
        <v>140</v>
      </c>
      <c r="E166">
        <v>2011</v>
      </c>
      <c r="F166" s="1">
        <v>2</v>
      </c>
      <c r="G166" s="1">
        <v>90</v>
      </c>
      <c r="H166" s="1">
        <v>1.631578947368421</v>
      </c>
      <c r="I166" s="1">
        <v>76</v>
      </c>
      <c r="J166" s="1">
        <v>3.513157894736842</v>
      </c>
      <c r="K166" s="1">
        <v>76</v>
      </c>
      <c r="L166" s="1">
        <v>2.9333333333333331</v>
      </c>
      <c r="M166" s="1">
        <v>75</v>
      </c>
      <c r="N166" s="1">
        <v>2.3421052631578947</v>
      </c>
      <c r="O166" s="1">
        <v>76</v>
      </c>
      <c r="P166" s="1">
        <v>3.4210526315789473</v>
      </c>
      <c r="Q166" s="1">
        <v>76</v>
      </c>
      <c r="R166" s="1">
        <v>3.6666666666666665</v>
      </c>
      <c r="S166" s="1">
        <v>75</v>
      </c>
      <c r="T166" s="1">
        <v>2.9729729729729728</v>
      </c>
      <c r="U166" s="1">
        <v>74</v>
      </c>
      <c r="V166" s="1">
        <v>3.3733333333333335</v>
      </c>
      <c r="W166" s="1">
        <v>75</v>
      </c>
      <c r="X166" s="1">
        <v>3.6</v>
      </c>
      <c r="Y166" s="1">
        <v>75</v>
      </c>
      <c r="Z166" s="1">
        <v>1.9066666666666667</v>
      </c>
      <c r="AA166" s="1">
        <v>75</v>
      </c>
      <c r="AB166" s="1">
        <v>4.333333333333333</v>
      </c>
      <c r="AC166" s="1">
        <v>75</v>
      </c>
      <c r="AD166" s="1">
        <v>3.2837837837837838</v>
      </c>
      <c r="AE166" s="1">
        <v>74</v>
      </c>
      <c r="AF166" s="1">
        <v>3.4933333333333332</v>
      </c>
      <c r="AG166" s="1">
        <v>75</v>
      </c>
      <c r="AH166" s="1">
        <v>2.0666666666666669</v>
      </c>
      <c r="AI166" s="1">
        <v>75</v>
      </c>
      <c r="AJ166" s="1">
        <v>4.0657894736842106</v>
      </c>
      <c r="AK166" s="1">
        <v>76</v>
      </c>
      <c r="AL166" s="1">
        <v>3.6578947368421053</v>
      </c>
      <c r="AM166" s="1">
        <v>76</v>
      </c>
      <c r="AN166" s="1">
        <v>3.4</v>
      </c>
      <c r="AO166" s="1">
        <v>75</v>
      </c>
      <c r="AP166" s="1">
        <v>3.3552631578947367</v>
      </c>
      <c r="AQ166" s="1">
        <v>76</v>
      </c>
      <c r="AR166" s="1">
        <v>4.0394736842105265</v>
      </c>
      <c r="AS166" s="1">
        <v>76</v>
      </c>
      <c r="AT166" s="1">
        <v>3.2933333333333334</v>
      </c>
      <c r="AU166" s="1">
        <v>75</v>
      </c>
      <c r="AV166" s="1">
        <v>4.4133333333333331</v>
      </c>
      <c r="AW166" s="1">
        <v>75</v>
      </c>
    </row>
    <row r="167" spans="1:49" x14ac:dyDescent="0.25">
      <c r="A167" s="22" t="str">
        <f t="shared" si="3"/>
        <v>2011UOECONOMICS</v>
      </c>
      <c r="B167" s="1" t="s">
        <v>141</v>
      </c>
      <c r="C167" s="1" t="s">
        <v>59</v>
      </c>
      <c r="D167" s="1" t="s">
        <v>142</v>
      </c>
      <c r="E167">
        <v>2011</v>
      </c>
      <c r="F167" s="1">
        <v>2</v>
      </c>
      <c r="G167" s="1">
        <v>184</v>
      </c>
      <c r="H167" s="1">
        <v>1.7593984962406015</v>
      </c>
      <c r="I167" s="1">
        <v>133</v>
      </c>
      <c r="J167" s="1">
        <v>3.2272727272727271</v>
      </c>
      <c r="K167" s="1">
        <v>132</v>
      </c>
      <c r="L167" s="1">
        <v>2.7196969696969697</v>
      </c>
      <c r="M167" s="1">
        <v>132</v>
      </c>
      <c r="N167" s="1">
        <v>2.5984848484848486</v>
      </c>
      <c r="O167" s="1">
        <v>132</v>
      </c>
      <c r="P167" s="1">
        <v>3.2954545454545454</v>
      </c>
      <c r="Q167" s="1">
        <v>132</v>
      </c>
      <c r="R167" s="1">
        <v>3.5639097744360901</v>
      </c>
      <c r="S167" s="1">
        <v>133</v>
      </c>
      <c r="T167" s="1">
        <v>3.4503816793893129</v>
      </c>
      <c r="U167" s="1">
        <v>131</v>
      </c>
      <c r="V167" s="1">
        <v>3.5725190839694658</v>
      </c>
      <c r="W167" s="1">
        <v>131</v>
      </c>
      <c r="X167" s="1">
        <v>3.6165413533834587</v>
      </c>
      <c r="Y167" s="1">
        <v>133</v>
      </c>
      <c r="Z167" s="1">
        <v>1.8955223880597014</v>
      </c>
      <c r="AA167" s="1">
        <v>134</v>
      </c>
      <c r="AB167" s="1">
        <v>4.1363636363636367</v>
      </c>
      <c r="AC167" s="1">
        <v>132</v>
      </c>
      <c r="AD167" s="1">
        <v>3.3484848484848486</v>
      </c>
      <c r="AE167" s="1">
        <v>132</v>
      </c>
      <c r="AF167" s="1">
        <v>3.2406015037593985</v>
      </c>
      <c r="AG167" s="1">
        <v>133</v>
      </c>
      <c r="AH167" s="1">
        <v>2.0375939849624061</v>
      </c>
      <c r="AI167" s="1">
        <v>133</v>
      </c>
      <c r="AJ167" s="1">
        <v>3.6444444444444444</v>
      </c>
      <c r="AK167" s="1">
        <v>135</v>
      </c>
      <c r="AL167" s="1">
        <v>3.3208955223880596</v>
      </c>
      <c r="AM167" s="1">
        <v>134</v>
      </c>
      <c r="AN167" s="1">
        <v>3.2651515151515151</v>
      </c>
      <c r="AO167" s="1">
        <v>132</v>
      </c>
      <c r="AP167" s="1">
        <v>3.1879699248120299</v>
      </c>
      <c r="AQ167" s="1">
        <v>133</v>
      </c>
      <c r="AR167" s="1">
        <v>3.9850746268656718</v>
      </c>
      <c r="AS167" s="1">
        <v>134</v>
      </c>
      <c r="AT167" s="1">
        <v>3.2462686567164178</v>
      </c>
      <c r="AU167" s="1">
        <v>134</v>
      </c>
      <c r="AV167" s="1">
        <v>3.9402985074626864</v>
      </c>
      <c r="AW167" s="1">
        <v>134</v>
      </c>
    </row>
    <row r="168" spans="1:49" x14ac:dyDescent="0.25">
      <c r="A168" s="22" t="str">
        <f t="shared" si="3"/>
        <v>2011UOGEOGRAPHY</v>
      </c>
      <c r="B168" s="1" t="s">
        <v>143</v>
      </c>
      <c r="C168" s="1" t="s">
        <v>59</v>
      </c>
      <c r="D168" s="1" t="s">
        <v>144</v>
      </c>
      <c r="E168">
        <v>2011</v>
      </c>
      <c r="F168" s="1">
        <v>2</v>
      </c>
      <c r="G168" s="1">
        <v>35</v>
      </c>
      <c r="H168" s="1">
        <v>1.7096774193548387</v>
      </c>
      <c r="I168" s="1">
        <v>31</v>
      </c>
      <c r="J168" s="1">
        <v>3.4193548387096775</v>
      </c>
      <c r="K168" s="1">
        <v>31</v>
      </c>
      <c r="L168" s="1">
        <v>2.7</v>
      </c>
      <c r="M168" s="1">
        <v>30</v>
      </c>
      <c r="N168" s="1">
        <v>2.2903225806451615</v>
      </c>
      <c r="O168" s="1">
        <v>31</v>
      </c>
      <c r="P168" s="1">
        <v>3.4516129032258065</v>
      </c>
      <c r="Q168" s="1">
        <v>31</v>
      </c>
      <c r="R168" s="1">
        <v>3.903225806451613</v>
      </c>
      <c r="S168" s="1">
        <v>31</v>
      </c>
      <c r="T168" s="1">
        <v>3.1333333333333333</v>
      </c>
      <c r="U168" s="1">
        <v>30</v>
      </c>
      <c r="V168" s="1">
        <v>3.064516129032258</v>
      </c>
      <c r="W168" s="1">
        <v>31</v>
      </c>
      <c r="X168" s="1">
        <v>3.129032258064516</v>
      </c>
      <c r="Y168" s="1">
        <v>31</v>
      </c>
      <c r="Z168" s="1">
        <v>1.8064516129032258</v>
      </c>
      <c r="AA168" s="1">
        <v>31</v>
      </c>
      <c r="AB168" s="1">
        <v>4.5666666666666664</v>
      </c>
      <c r="AC168" s="1">
        <v>30</v>
      </c>
      <c r="AD168" s="1">
        <v>3.225806451612903</v>
      </c>
      <c r="AE168" s="1">
        <v>31</v>
      </c>
      <c r="AF168" s="1">
        <v>3.967741935483871</v>
      </c>
      <c r="AG168" s="1">
        <v>31</v>
      </c>
      <c r="AH168" s="1">
        <v>1.935483870967742</v>
      </c>
      <c r="AI168" s="1">
        <v>31</v>
      </c>
      <c r="AJ168" s="1">
        <v>4.387096774193548</v>
      </c>
      <c r="AK168" s="1">
        <v>31</v>
      </c>
      <c r="AL168" s="1">
        <v>3.903225806451613</v>
      </c>
      <c r="AM168" s="1">
        <v>31</v>
      </c>
      <c r="AN168" s="1">
        <v>3.6333333333333333</v>
      </c>
      <c r="AO168" s="1">
        <v>30</v>
      </c>
      <c r="AP168" s="1">
        <v>3.2580645161290325</v>
      </c>
      <c r="AQ168" s="1">
        <v>31</v>
      </c>
      <c r="AR168" s="1">
        <v>3.870967741935484</v>
      </c>
      <c r="AS168" s="1">
        <v>31</v>
      </c>
      <c r="AT168" s="1">
        <v>3.4838709677419355</v>
      </c>
      <c r="AU168" s="1">
        <v>31</v>
      </c>
      <c r="AV168" s="1">
        <v>4.5161290322580649</v>
      </c>
      <c r="AW168" s="1">
        <v>31</v>
      </c>
    </row>
    <row r="169" spans="1:49" x14ac:dyDescent="0.25">
      <c r="A169" s="22" t="str">
        <f t="shared" si="3"/>
        <v>2011UOPOLITICAL SCIENCE</v>
      </c>
      <c r="B169" s="1" t="s">
        <v>145</v>
      </c>
      <c r="C169" s="1" t="s">
        <v>59</v>
      </c>
      <c r="D169" s="1" t="s">
        <v>146</v>
      </c>
      <c r="E169">
        <v>2011</v>
      </c>
      <c r="F169" s="1">
        <v>2</v>
      </c>
      <c r="G169" s="1">
        <v>242</v>
      </c>
      <c r="H169" s="1">
        <v>1.7227722772277227</v>
      </c>
      <c r="I169" s="1">
        <v>202</v>
      </c>
      <c r="J169" s="1">
        <v>3.2871287128712869</v>
      </c>
      <c r="K169" s="1">
        <v>202</v>
      </c>
      <c r="L169" s="1">
        <v>2.8168316831683167</v>
      </c>
      <c r="M169" s="1">
        <v>202</v>
      </c>
      <c r="N169" s="1">
        <v>2.4653465346534653</v>
      </c>
      <c r="O169" s="1">
        <v>202</v>
      </c>
      <c r="P169" s="1">
        <v>3.6485148514851486</v>
      </c>
      <c r="Q169" s="1">
        <v>202</v>
      </c>
      <c r="R169" s="1">
        <v>4.1584158415841586</v>
      </c>
      <c r="S169" s="1">
        <v>202</v>
      </c>
      <c r="T169" s="1">
        <v>3.2050000000000001</v>
      </c>
      <c r="U169" s="1">
        <v>200</v>
      </c>
      <c r="V169" s="1">
        <v>3.5472636815920398</v>
      </c>
      <c r="W169" s="1">
        <v>201</v>
      </c>
      <c r="X169" s="1">
        <v>3.6318407960199006</v>
      </c>
      <c r="Y169" s="1">
        <v>201</v>
      </c>
      <c r="Z169" s="1">
        <v>1.8308457711442787</v>
      </c>
      <c r="AA169" s="1">
        <v>201</v>
      </c>
      <c r="AB169" s="1">
        <v>4.585</v>
      </c>
      <c r="AC169" s="1">
        <v>200</v>
      </c>
      <c r="AD169" s="1">
        <v>3.5350000000000001</v>
      </c>
      <c r="AE169" s="1">
        <v>200</v>
      </c>
      <c r="AF169" s="1">
        <v>3.6616915422885574</v>
      </c>
      <c r="AG169" s="1">
        <v>201</v>
      </c>
      <c r="AH169" s="1">
        <v>2.2149999999999999</v>
      </c>
      <c r="AI169" s="1">
        <v>200</v>
      </c>
      <c r="AJ169" s="1">
        <v>4.2610837438423648</v>
      </c>
      <c r="AK169" s="1">
        <v>203</v>
      </c>
      <c r="AL169" s="1">
        <v>3.886138613861386</v>
      </c>
      <c r="AM169" s="1">
        <v>202</v>
      </c>
      <c r="AN169" s="1">
        <v>3.72</v>
      </c>
      <c r="AO169" s="1">
        <v>200</v>
      </c>
      <c r="AP169" s="1">
        <v>3.5495049504950495</v>
      </c>
      <c r="AQ169" s="1">
        <v>202</v>
      </c>
      <c r="AR169" s="1">
        <v>4.0396039603960396</v>
      </c>
      <c r="AS169" s="1">
        <v>202</v>
      </c>
      <c r="AT169" s="1">
        <v>3.0049261083743843</v>
      </c>
      <c r="AU169" s="1">
        <v>203</v>
      </c>
      <c r="AV169" s="1">
        <v>4.2807881773399012</v>
      </c>
      <c r="AW169" s="1">
        <v>203</v>
      </c>
    </row>
    <row r="170" spans="1:49" x14ac:dyDescent="0.25">
      <c r="A170" s="22" t="str">
        <f t="shared" si="3"/>
        <v>2011UOSOCIOLOGY</v>
      </c>
      <c r="B170" s="1" t="s">
        <v>147</v>
      </c>
      <c r="C170" s="1" t="s">
        <v>59</v>
      </c>
      <c r="D170" s="1" t="s">
        <v>148</v>
      </c>
      <c r="E170">
        <v>2011</v>
      </c>
      <c r="F170" s="1">
        <v>2</v>
      </c>
      <c r="G170" s="1">
        <v>197</v>
      </c>
      <c r="H170" s="1">
        <v>1.6726190476190477</v>
      </c>
      <c r="I170" s="1">
        <v>168</v>
      </c>
      <c r="J170" s="1">
        <v>3.2395209580838324</v>
      </c>
      <c r="K170" s="1">
        <v>167</v>
      </c>
      <c r="L170" s="1">
        <v>2.7305389221556888</v>
      </c>
      <c r="M170" s="1">
        <v>167</v>
      </c>
      <c r="N170" s="1">
        <v>2.3292682926829267</v>
      </c>
      <c r="O170" s="1">
        <v>164</v>
      </c>
      <c r="P170" s="1">
        <v>3.315151515151515</v>
      </c>
      <c r="Q170" s="1">
        <v>165</v>
      </c>
      <c r="R170" s="1">
        <v>4.023952095808383</v>
      </c>
      <c r="S170" s="1">
        <v>167</v>
      </c>
      <c r="T170" s="1">
        <v>3.4382716049382718</v>
      </c>
      <c r="U170" s="1">
        <v>162</v>
      </c>
      <c r="V170" s="1">
        <v>3.5060240963855422</v>
      </c>
      <c r="W170" s="1">
        <v>166</v>
      </c>
      <c r="X170" s="1">
        <v>3.6144578313253013</v>
      </c>
      <c r="Y170" s="1">
        <v>166</v>
      </c>
      <c r="Z170" s="1">
        <v>1.6265060240963856</v>
      </c>
      <c r="AA170" s="1">
        <v>166</v>
      </c>
      <c r="AB170" s="1">
        <v>4.4910179640718564</v>
      </c>
      <c r="AC170" s="1">
        <v>167</v>
      </c>
      <c r="AD170" s="1">
        <v>3.2951807228915664</v>
      </c>
      <c r="AE170" s="1">
        <v>166</v>
      </c>
      <c r="AF170" s="1">
        <v>3.431137724550898</v>
      </c>
      <c r="AG170" s="1">
        <v>167</v>
      </c>
      <c r="AH170" s="1">
        <v>1.8922155688622755</v>
      </c>
      <c r="AI170" s="1">
        <v>167</v>
      </c>
      <c r="AJ170" s="1">
        <v>3.9101796407185629</v>
      </c>
      <c r="AK170" s="1">
        <v>167</v>
      </c>
      <c r="AL170" s="1">
        <v>3.5595238095238093</v>
      </c>
      <c r="AM170" s="1">
        <v>168</v>
      </c>
      <c r="AN170" s="1">
        <v>3.4337349397590362</v>
      </c>
      <c r="AO170" s="1">
        <v>166</v>
      </c>
      <c r="AP170" s="1">
        <v>3.2682926829268291</v>
      </c>
      <c r="AQ170" s="1">
        <v>164</v>
      </c>
      <c r="AR170" s="1">
        <v>3.3892215568862274</v>
      </c>
      <c r="AS170" s="1">
        <v>167</v>
      </c>
      <c r="AT170" s="1">
        <v>3.3658536585365852</v>
      </c>
      <c r="AU170" s="1">
        <v>164</v>
      </c>
      <c r="AV170" s="1">
        <v>4.1890243902439028</v>
      </c>
      <c r="AW170" s="1">
        <v>164</v>
      </c>
    </row>
    <row r="171" spans="1:49" x14ac:dyDescent="0.25">
      <c r="A171" s="22" t="str">
        <f t="shared" si="3"/>
        <v>2011UODANCE</v>
      </c>
      <c r="B171" s="1" t="s">
        <v>149</v>
      </c>
      <c r="C171" s="1" t="s">
        <v>59</v>
      </c>
      <c r="D171" s="1" t="s">
        <v>150</v>
      </c>
      <c r="E171">
        <v>2011</v>
      </c>
      <c r="F171" s="1">
        <v>2</v>
      </c>
      <c r="G171" s="1">
        <v>20</v>
      </c>
      <c r="H171" s="1">
        <v>2</v>
      </c>
      <c r="I171" s="1">
        <v>17</v>
      </c>
      <c r="J171" s="1">
        <v>2.8823529411764706</v>
      </c>
      <c r="K171" s="1">
        <v>17</v>
      </c>
      <c r="L171" s="1">
        <v>2.2941176470588234</v>
      </c>
      <c r="M171" s="1">
        <v>17</v>
      </c>
      <c r="N171" s="1">
        <v>2.4117647058823528</v>
      </c>
      <c r="O171" s="1">
        <v>17</v>
      </c>
      <c r="P171" s="1">
        <v>3.2352941176470589</v>
      </c>
      <c r="Q171" s="1">
        <v>17</v>
      </c>
      <c r="R171" s="1">
        <v>4.3529411764705879</v>
      </c>
      <c r="S171" s="1">
        <v>17</v>
      </c>
      <c r="T171" s="1">
        <v>3.5294117647058822</v>
      </c>
      <c r="U171" s="1">
        <v>17</v>
      </c>
      <c r="V171" s="1">
        <v>4.0588235294117645</v>
      </c>
      <c r="W171" s="1">
        <v>17</v>
      </c>
      <c r="X171" s="1">
        <v>4.375</v>
      </c>
      <c r="Y171" s="1">
        <v>16</v>
      </c>
      <c r="Z171" s="1">
        <v>1.9411764705882353</v>
      </c>
      <c r="AA171" s="1">
        <v>17</v>
      </c>
      <c r="AB171" s="1">
        <v>5</v>
      </c>
      <c r="AC171" s="1">
        <v>17</v>
      </c>
      <c r="AD171" s="1">
        <v>4.0588235294117645</v>
      </c>
      <c r="AE171" s="1">
        <v>17</v>
      </c>
      <c r="AF171" s="1">
        <v>3.5294117647058822</v>
      </c>
      <c r="AG171" s="1">
        <v>17</v>
      </c>
      <c r="AH171" s="1">
        <v>2.2941176470588234</v>
      </c>
      <c r="AI171" s="1">
        <v>17</v>
      </c>
      <c r="AJ171" s="1">
        <v>4.7647058823529411</v>
      </c>
      <c r="AK171" s="1">
        <v>17</v>
      </c>
      <c r="AL171" s="1">
        <v>4</v>
      </c>
      <c r="AM171" s="1">
        <v>17</v>
      </c>
      <c r="AN171" s="1">
        <v>4.2941176470588234</v>
      </c>
      <c r="AO171" s="1">
        <v>17</v>
      </c>
      <c r="AP171" s="1">
        <v>3.4705882352941178</v>
      </c>
      <c r="AQ171" s="1">
        <v>17</v>
      </c>
      <c r="AR171" s="1">
        <v>3.5294117647058822</v>
      </c>
      <c r="AS171" s="1">
        <v>17</v>
      </c>
      <c r="AT171" s="1">
        <v>3.5882352941176472</v>
      </c>
      <c r="AU171" s="1">
        <v>17</v>
      </c>
      <c r="AV171" s="1">
        <v>5.1764705882352944</v>
      </c>
      <c r="AW171" s="1">
        <v>17</v>
      </c>
    </row>
    <row r="172" spans="1:49" x14ac:dyDescent="0.25">
      <c r="A172" s="22" t="str">
        <f t="shared" si="3"/>
        <v>2011UOPRODUCT DESIGN</v>
      </c>
      <c r="B172" s="1" t="s">
        <v>151</v>
      </c>
      <c r="C172" s="1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1.9375</v>
      </c>
      <c r="I172" s="1">
        <v>32</v>
      </c>
      <c r="J172" s="1">
        <v>3.15625</v>
      </c>
      <c r="K172" s="1">
        <v>32</v>
      </c>
      <c r="L172" s="1">
        <v>2.625</v>
      </c>
      <c r="M172" s="1">
        <v>32</v>
      </c>
      <c r="N172" s="1">
        <v>2.4375</v>
      </c>
      <c r="O172" s="1">
        <v>32</v>
      </c>
      <c r="P172" s="1">
        <v>3.4516129032258065</v>
      </c>
      <c r="Q172" s="1">
        <v>31</v>
      </c>
      <c r="R172" s="1">
        <v>3.6875</v>
      </c>
      <c r="S172" s="1">
        <v>32</v>
      </c>
      <c r="T172" s="1">
        <v>3.064516129032258</v>
      </c>
      <c r="U172" s="1">
        <v>31</v>
      </c>
      <c r="V172" s="1">
        <v>4.03125</v>
      </c>
      <c r="W172" s="1">
        <v>32</v>
      </c>
      <c r="X172" s="1">
        <v>3.6875</v>
      </c>
      <c r="Y172" s="1">
        <v>32</v>
      </c>
      <c r="Z172" s="1">
        <v>1.8666666666666667</v>
      </c>
      <c r="AA172" s="1">
        <v>30</v>
      </c>
      <c r="AB172" s="1">
        <v>4.741935483870968</v>
      </c>
      <c r="AC172" s="1">
        <v>31</v>
      </c>
      <c r="AD172" s="1">
        <v>3.7</v>
      </c>
      <c r="AE172" s="1">
        <v>30</v>
      </c>
      <c r="AF172" s="1">
        <v>3.903225806451613</v>
      </c>
      <c r="AG172" s="1">
        <v>31</v>
      </c>
      <c r="AH172" s="1">
        <v>1.7741935483870968</v>
      </c>
      <c r="AI172" s="1">
        <v>31</v>
      </c>
      <c r="AJ172" s="1">
        <v>4.15625</v>
      </c>
      <c r="AK172" s="1">
        <v>32</v>
      </c>
      <c r="AL172" s="1">
        <v>3.90625</v>
      </c>
      <c r="AM172" s="1">
        <v>32</v>
      </c>
      <c r="AN172" s="1">
        <v>3.84375</v>
      </c>
      <c r="AO172" s="1">
        <v>32</v>
      </c>
      <c r="AP172" s="1">
        <v>3.5161290322580645</v>
      </c>
      <c r="AQ172" s="1">
        <v>31</v>
      </c>
      <c r="AR172" s="1">
        <v>3.5483870967741935</v>
      </c>
      <c r="AS172" s="1">
        <v>31</v>
      </c>
      <c r="AT172" s="1">
        <v>4.096774193548387</v>
      </c>
      <c r="AU172" s="1">
        <v>31</v>
      </c>
      <c r="AV172" s="1">
        <v>5</v>
      </c>
      <c r="AW172" s="1">
        <v>31</v>
      </c>
    </row>
    <row r="173" spans="1:49" x14ac:dyDescent="0.25">
      <c r="A173" s="22" t="str">
        <f t="shared" si="3"/>
        <v>2011UOTHEATRE ARTS</v>
      </c>
      <c r="B173" s="1" t="s">
        <v>153</v>
      </c>
      <c r="C173" s="1" t="s">
        <v>59</v>
      </c>
      <c r="D173" s="1" t="s">
        <v>154</v>
      </c>
      <c r="E173">
        <v>2011</v>
      </c>
      <c r="F173" s="1">
        <v>2</v>
      </c>
      <c r="G173" s="1">
        <v>40</v>
      </c>
      <c r="H173" s="1">
        <v>2.1666666666666665</v>
      </c>
      <c r="I173" s="1">
        <v>36</v>
      </c>
      <c r="J173" s="1">
        <v>3.3142857142857145</v>
      </c>
      <c r="K173" s="1">
        <v>35</v>
      </c>
      <c r="L173" s="1">
        <v>2.8611111111111112</v>
      </c>
      <c r="M173" s="1">
        <v>36</v>
      </c>
      <c r="N173" s="1">
        <v>2.3611111111111112</v>
      </c>
      <c r="O173" s="1">
        <v>36</v>
      </c>
      <c r="P173" s="1">
        <v>3.75</v>
      </c>
      <c r="Q173" s="1">
        <v>36</v>
      </c>
      <c r="R173" s="1">
        <v>4.1111111111111107</v>
      </c>
      <c r="S173" s="1">
        <v>36</v>
      </c>
      <c r="T173" s="1">
        <v>3.5</v>
      </c>
      <c r="U173" s="1">
        <v>36</v>
      </c>
      <c r="V173" s="1">
        <v>4.25</v>
      </c>
      <c r="W173" s="1">
        <v>36</v>
      </c>
      <c r="X173" s="1">
        <v>4.083333333333333</v>
      </c>
      <c r="Y173" s="1">
        <v>36</v>
      </c>
      <c r="Z173" s="1">
        <v>2.1388888888888888</v>
      </c>
      <c r="AA173" s="1">
        <v>36</v>
      </c>
      <c r="AB173" s="1">
        <v>5.1944444444444446</v>
      </c>
      <c r="AC173" s="1">
        <v>36</v>
      </c>
      <c r="AD173" s="1">
        <v>4.166666666666667</v>
      </c>
      <c r="AE173" s="1">
        <v>36</v>
      </c>
      <c r="AF173" s="1">
        <v>4.3888888888888893</v>
      </c>
      <c r="AG173" s="1">
        <v>36</v>
      </c>
      <c r="AH173" s="1">
        <v>3.5277777777777777</v>
      </c>
      <c r="AI173" s="1">
        <v>36</v>
      </c>
      <c r="AJ173" s="1">
        <v>4.8888888888888893</v>
      </c>
      <c r="AK173" s="1">
        <v>36</v>
      </c>
      <c r="AL173" s="1">
        <v>4.2777777777777777</v>
      </c>
      <c r="AM173" s="1">
        <v>36</v>
      </c>
      <c r="AN173" s="1">
        <v>4.25</v>
      </c>
      <c r="AO173" s="1">
        <v>36</v>
      </c>
      <c r="AP173" s="1">
        <v>3.75</v>
      </c>
      <c r="AQ173" s="1">
        <v>36</v>
      </c>
      <c r="AR173" s="1">
        <v>3.9722222222222223</v>
      </c>
      <c r="AS173" s="1">
        <v>36</v>
      </c>
      <c r="AT173" s="1">
        <v>4.2222222222222223</v>
      </c>
      <c r="AU173" s="1">
        <v>36</v>
      </c>
      <c r="AV173" s="1">
        <v>5.3888888888888893</v>
      </c>
      <c r="AW173" s="1">
        <v>36</v>
      </c>
    </row>
    <row r="174" spans="1:49" x14ac:dyDescent="0.25">
      <c r="A174" s="22" t="str">
        <f t="shared" si="3"/>
        <v>2011UOCINEMA STUDIES</v>
      </c>
      <c r="B174" s="1" t="s">
        <v>155</v>
      </c>
      <c r="C174" s="1" t="s">
        <v>59</v>
      </c>
      <c r="D174" s="1" t="s">
        <v>156</v>
      </c>
      <c r="E174">
        <v>2011</v>
      </c>
      <c r="F174" s="1">
        <v>2</v>
      </c>
      <c r="G174" s="1">
        <v>43</v>
      </c>
      <c r="H174" s="1">
        <v>2.096774193548387</v>
      </c>
      <c r="I174" s="1">
        <v>31</v>
      </c>
      <c r="J174" s="1">
        <v>3.6451612903225805</v>
      </c>
      <c r="K174" s="1">
        <v>31</v>
      </c>
      <c r="L174" s="1">
        <v>2.967741935483871</v>
      </c>
      <c r="M174" s="1">
        <v>31</v>
      </c>
      <c r="N174" s="1">
        <v>2.3548387096774195</v>
      </c>
      <c r="O174" s="1">
        <v>31</v>
      </c>
      <c r="P174" s="1">
        <v>3.225806451612903</v>
      </c>
      <c r="Q174" s="1">
        <v>31</v>
      </c>
      <c r="R174" s="1">
        <v>3.4838709677419355</v>
      </c>
      <c r="S174" s="1">
        <v>31</v>
      </c>
      <c r="T174" s="1">
        <v>2.9333333333333331</v>
      </c>
      <c r="U174" s="1">
        <v>30</v>
      </c>
      <c r="V174" s="1">
        <v>3.774193548387097</v>
      </c>
      <c r="W174" s="1">
        <v>31</v>
      </c>
      <c r="X174" s="1">
        <v>3.3870967741935485</v>
      </c>
      <c r="Y174" s="1">
        <v>31</v>
      </c>
      <c r="Z174" s="1">
        <v>1.3870967741935485</v>
      </c>
      <c r="AA174" s="1">
        <v>31</v>
      </c>
      <c r="AB174" s="1">
        <v>4.4838709677419351</v>
      </c>
      <c r="AC174" s="1">
        <v>31</v>
      </c>
      <c r="AD174" s="1">
        <v>3.193548387096774</v>
      </c>
      <c r="AE174" s="1">
        <v>31</v>
      </c>
      <c r="AF174" s="1">
        <v>3.2903225806451615</v>
      </c>
      <c r="AG174" s="1">
        <v>31</v>
      </c>
      <c r="AH174" s="1">
        <v>2</v>
      </c>
      <c r="AI174" s="1">
        <v>31</v>
      </c>
      <c r="AJ174" s="1">
        <v>4.4516129032258061</v>
      </c>
      <c r="AK174" s="1">
        <v>31</v>
      </c>
      <c r="AL174" s="1">
        <v>3.6451612903225805</v>
      </c>
      <c r="AM174" s="1">
        <v>31</v>
      </c>
      <c r="AN174" s="1">
        <v>3.6774193548387095</v>
      </c>
      <c r="AO174" s="1">
        <v>31</v>
      </c>
      <c r="AP174" s="1">
        <v>3.225806451612903</v>
      </c>
      <c r="AQ174" s="1">
        <v>31</v>
      </c>
      <c r="AR174" s="1">
        <v>3.806451612903226</v>
      </c>
      <c r="AS174" s="1">
        <v>31</v>
      </c>
      <c r="AT174" s="1">
        <v>3.5806451612903225</v>
      </c>
      <c r="AU174" s="1">
        <v>31</v>
      </c>
      <c r="AV174" s="1">
        <v>4.354838709677419</v>
      </c>
      <c r="AW174" s="1">
        <v>31</v>
      </c>
    </row>
    <row r="175" spans="1:49" x14ac:dyDescent="0.25">
      <c r="A175" s="22" t="str">
        <f t="shared" si="3"/>
        <v>2011UOART</v>
      </c>
      <c r="B175" s="1" t="s">
        <v>157</v>
      </c>
      <c r="C175" s="1" t="s">
        <v>59</v>
      </c>
      <c r="D175" s="1" t="s">
        <v>158</v>
      </c>
      <c r="E175">
        <v>2011</v>
      </c>
      <c r="F175" s="1">
        <v>2</v>
      </c>
      <c r="G175" s="1">
        <v>132</v>
      </c>
      <c r="H175" s="1">
        <v>1.8269230769230769</v>
      </c>
      <c r="I175" s="1">
        <v>104</v>
      </c>
      <c r="J175" s="1">
        <v>3.0882352941176472</v>
      </c>
      <c r="K175" s="1">
        <v>102</v>
      </c>
      <c r="L175" s="1">
        <v>2.5192307692307692</v>
      </c>
      <c r="M175" s="1">
        <v>104</v>
      </c>
      <c r="N175" s="1">
        <v>2.2549019607843137</v>
      </c>
      <c r="O175" s="1">
        <v>102</v>
      </c>
      <c r="P175" s="1">
        <v>3.436893203883495</v>
      </c>
      <c r="Q175" s="1">
        <v>103</v>
      </c>
      <c r="R175" s="1">
        <v>3.6826923076923075</v>
      </c>
      <c r="S175" s="1">
        <v>104</v>
      </c>
      <c r="T175" s="1">
        <v>3.23</v>
      </c>
      <c r="U175" s="1">
        <v>100</v>
      </c>
      <c r="V175" s="1">
        <v>3.407766990291262</v>
      </c>
      <c r="W175" s="1">
        <v>103</v>
      </c>
      <c r="X175" s="1">
        <v>3.4807692307692308</v>
      </c>
      <c r="Y175" s="1">
        <v>104</v>
      </c>
      <c r="Z175" s="1">
        <v>1.8173076923076923</v>
      </c>
      <c r="AA175" s="1">
        <v>104</v>
      </c>
      <c r="AB175" s="1">
        <v>4.5392156862745097</v>
      </c>
      <c r="AC175" s="1">
        <v>102</v>
      </c>
      <c r="AD175" s="1">
        <v>3.5576923076923075</v>
      </c>
      <c r="AE175" s="1">
        <v>104</v>
      </c>
      <c r="AF175" s="1">
        <v>3.5</v>
      </c>
      <c r="AG175" s="1">
        <v>104</v>
      </c>
      <c r="AH175" s="1">
        <v>1.9903846153846154</v>
      </c>
      <c r="AI175" s="1">
        <v>104</v>
      </c>
      <c r="AJ175" s="1">
        <v>4.1538461538461542</v>
      </c>
      <c r="AK175" s="1">
        <v>104</v>
      </c>
      <c r="AL175" s="1">
        <v>3.8333333333333335</v>
      </c>
      <c r="AM175" s="1">
        <v>102</v>
      </c>
      <c r="AN175" s="1">
        <v>3.5825242718446604</v>
      </c>
      <c r="AO175" s="1">
        <v>103</v>
      </c>
      <c r="AP175" s="1">
        <v>3.8737864077669903</v>
      </c>
      <c r="AQ175" s="1">
        <v>103</v>
      </c>
      <c r="AR175" s="1">
        <v>3.8461538461538463</v>
      </c>
      <c r="AS175" s="1">
        <v>104</v>
      </c>
      <c r="AT175" s="1">
        <v>3.6699029126213594</v>
      </c>
      <c r="AU175" s="1">
        <v>103</v>
      </c>
      <c r="AV175" s="1">
        <v>5</v>
      </c>
      <c r="AW175" s="1">
        <v>103</v>
      </c>
    </row>
    <row r="176" spans="1:49" x14ac:dyDescent="0.25">
      <c r="A176" s="22" t="str">
        <f t="shared" si="3"/>
        <v>2011UOART HISTORY</v>
      </c>
      <c r="B176" s="1" t="s">
        <v>159</v>
      </c>
      <c r="C176" s="1" t="s">
        <v>59</v>
      </c>
      <c r="D176" s="1" t="s">
        <v>160</v>
      </c>
      <c r="E176">
        <v>2011</v>
      </c>
      <c r="F176" s="1">
        <v>2</v>
      </c>
      <c r="G176" s="1">
        <v>40</v>
      </c>
      <c r="H176" s="1">
        <v>1.65625</v>
      </c>
      <c r="I176" s="1">
        <v>32</v>
      </c>
      <c r="J176" s="1">
        <v>2.8125</v>
      </c>
      <c r="K176" s="1">
        <v>32</v>
      </c>
      <c r="L176" s="1">
        <v>2.2580645161290325</v>
      </c>
      <c r="M176" s="1">
        <v>31</v>
      </c>
      <c r="N176" s="1">
        <v>2.21875</v>
      </c>
      <c r="O176" s="1">
        <v>32</v>
      </c>
      <c r="P176" s="1">
        <v>3.84375</v>
      </c>
      <c r="Q176" s="1">
        <v>32</v>
      </c>
      <c r="R176" s="1">
        <v>4.6333333333333337</v>
      </c>
      <c r="S176" s="1">
        <v>30</v>
      </c>
      <c r="T176" s="1">
        <v>3.129032258064516</v>
      </c>
      <c r="U176" s="1">
        <v>31</v>
      </c>
      <c r="V176" s="1">
        <v>3.59375</v>
      </c>
      <c r="W176" s="1">
        <v>32</v>
      </c>
      <c r="X176" s="1">
        <v>3.5625</v>
      </c>
      <c r="Y176" s="1">
        <v>32</v>
      </c>
      <c r="Z176" s="1">
        <v>2.34375</v>
      </c>
      <c r="AA176" s="1">
        <v>32</v>
      </c>
      <c r="AB176" s="1">
        <v>4.625</v>
      </c>
      <c r="AC176" s="1">
        <v>32</v>
      </c>
      <c r="AD176" s="1">
        <v>3.875</v>
      </c>
      <c r="AE176" s="1">
        <v>32</v>
      </c>
      <c r="AF176" s="1">
        <v>4.032258064516129</v>
      </c>
      <c r="AG176" s="1">
        <v>31</v>
      </c>
      <c r="AH176" s="1">
        <v>2.0625</v>
      </c>
      <c r="AI176" s="1">
        <v>32</v>
      </c>
      <c r="AJ176" s="1">
        <v>4.4375</v>
      </c>
      <c r="AK176" s="1">
        <v>32</v>
      </c>
      <c r="AL176" s="1">
        <v>3.935483870967742</v>
      </c>
      <c r="AM176" s="1">
        <v>31</v>
      </c>
      <c r="AN176" s="1">
        <v>3.5625</v>
      </c>
      <c r="AO176" s="1">
        <v>32</v>
      </c>
      <c r="AP176" s="1">
        <v>3.75</v>
      </c>
      <c r="AQ176" s="1">
        <v>32</v>
      </c>
      <c r="AR176" s="1">
        <v>4.09375</v>
      </c>
      <c r="AS176" s="1">
        <v>32</v>
      </c>
      <c r="AT176" s="1">
        <v>3.1875</v>
      </c>
      <c r="AU176" s="1">
        <v>32</v>
      </c>
      <c r="AV176" s="1">
        <v>4.75</v>
      </c>
      <c r="AW176" s="1">
        <v>32</v>
      </c>
    </row>
    <row r="177" spans="1:49" x14ac:dyDescent="0.25">
      <c r="A177" s="22" t="str">
        <f t="shared" si="3"/>
        <v>2011UOMUSIC</v>
      </c>
      <c r="B177" s="1" t="s">
        <v>161</v>
      </c>
      <c r="C177" s="1" t="s">
        <v>59</v>
      </c>
      <c r="D177" s="1" t="s">
        <v>162</v>
      </c>
      <c r="E177">
        <v>2011</v>
      </c>
      <c r="F177" s="1">
        <v>2</v>
      </c>
      <c r="G177" s="1">
        <v>86</v>
      </c>
      <c r="H177" s="1">
        <v>2.1285714285714286</v>
      </c>
      <c r="I177" s="1">
        <v>70</v>
      </c>
      <c r="J177" s="1">
        <v>3.2173913043478262</v>
      </c>
      <c r="K177" s="1">
        <v>69</v>
      </c>
      <c r="L177" s="1">
        <v>2.8260869565217392</v>
      </c>
      <c r="M177" s="1">
        <v>69</v>
      </c>
      <c r="N177" s="1">
        <v>2.3857142857142857</v>
      </c>
      <c r="O177" s="1">
        <v>70</v>
      </c>
      <c r="P177" s="1">
        <v>4.0571428571428569</v>
      </c>
      <c r="Q177" s="1">
        <v>70</v>
      </c>
      <c r="R177" s="1">
        <v>3.9571428571428573</v>
      </c>
      <c r="S177" s="1">
        <v>70</v>
      </c>
      <c r="T177" s="1">
        <v>3.6764705882352939</v>
      </c>
      <c r="U177" s="1">
        <v>68</v>
      </c>
      <c r="V177" s="1">
        <v>3.7</v>
      </c>
      <c r="W177" s="1">
        <v>70</v>
      </c>
      <c r="X177" s="1">
        <v>4.0285714285714285</v>
      </c>
      <c r="Y177" s="1">
        <v>70</v>
      </c>
      <c r="Z177" s="1">
        <v>1.5571428571428572</v>
      </c>
      <c r="AA177" s="1">
        <v>70</v>
      </c>
      <c r="AB177" s="1">
        <v>5.3913043478260869</v>
      </c>
      <c r="AC177" s="1">
        <v>69</v>
      </c>
      <c r="AD177" s="1">
        <v>4.3428571428571425</v>
      </c>
      <c r="AE177" s="1">
        <v>70</v>
      </c>
      <c r="AF177" s="1">
        <v>4.128571428571429</v>
      </c>
      <c r="AG177" s="1">
        <v>70</v>
      </c>
      <c r="AH177" s="1">
        <v>2.6285714285714286</v>
      </c>
      <c r="AI177" s="1">
        <v>70</v>
      </c>
      <c r="AJ177" s="1">
        <v>4.5362318840579707</v>
      </c>
      <c r="AK177" s="1">
        <v>69</v>
      </c>
      <c r="AL177" s="1">
        <v>3.7246376811594204</v>
      </c>
      <c r="AM177" s="1">
        <v>69</v>
      </c>
      <c r="AN177" s="1">
        <v>4.0588235294117645</v>
      </c>
      <c r="AO177" s="1">
        <v>68</v>
      </c>
      <c r="AP177" s="1">
        <v>3.7391304347826089</v>
      </c>
      <c r="AQ177" s="1">
        <v>69</v>
      </c>
      <c r="AR177" s="1">
        <v>3.7101449275362319</v>
      </c>
      <c r="AS177" s="1">
        <v>69</v>
      </c>
      <c r="AT177" s="1">
        <v>3.6764705882352939</v>
      </c>
      <c r="AU177" s="1">
        <v>68</v>
      </c>
      <c r="AV177" s="1">
        <v>5.4492753623188408</v>
      </c>
      <c r="AW177" s="1">
        <v>69</v>
      </c>
    </row>
    <row r="178" spans="1:49" x14ac:dyDescent="0.25">
      <c r="A178" s="22" t="str">
        <f t="shared" si="3"/>
        <v>2011UOBUSINESS ADMINISTRATION</v>
      </c>
      <c r="B178" s="1" t="s">
        <v>163</v>
      </c>
      <c r="C178" s="1" t="s">
        <v>59</v>
      </c>
      <c r="D178" s="1" t="s">
        <v>164</v>
      </c>
      <c r="E178">
        <v>2011</v>
      </c>
      <c r="F178" s="1">
        <v>2</v>
      </c>
      <c r="G178" s="1">
        <v>951</v>
      </c>
      <c r="H178" s="1">
        <v>1.5517711171662125</v>
      </c>
      <c r="I178" s="1">
        <v>734</v>
      </c>
      <c r="J178" s="1">
        <v>3.0995907230559343</v>
      </c>
      <c r="K178" s="1">
        <v>733</v>
      </c>
      <c r="L178" s="1">
        <v>2.6251709986320111</v>
      </c>
      <c r="M178" s="1">
        <v>731</v>
      </c>
      <c r="N178" s="1">
        <v>2.2145804676753782</v>
      </c>
      <c r="O178" s="1">
        <v>727</v>
      </c>
      <c r="P178" s="1">
        <v>3.4340659340659339</v>
      </c>
      <c r="Q178" s="1">
        <v>728</v>
      </c>
      <c r="R178" s="1">
        <v>4.1111111111111107</v>
      </c>
      <c r="S178" s="1">
        <v>729</v>
      </c>
      <c r="T178" s="1">
        <v>3.5983263598326358</v>
      </c>
      <c r="U178" s="1">
        <v>717</v>
      </c>
      <c r="V178" s="1">
        <v>4.2808219178082192</v>
      </c>
      <c r="W178" s="1">
        <v>730</v>
      </c>
      <c r="X178" s="1">
        <v>3.9480164158686732</v>
      </c>
      <c r="Y178" s="1">
        <v>731</v>
      </c>
      <c r="Z178" s="1">
        <v>1.7523939808481532</v>
      </c>
      <c r="AA178" s="1">
        <v>731</v>
      </c>
      <c r="AB178" s="1">
        <v>4.4631147540983607</v>
      </c>
      <c r="AC178" s="1">
        <v>732</v>
      </c>
      <c r="AD178" s="1">
        <v>3.4444444444444446</v>
      </c>
      <c r="AE178" s="1">
        <v>729</v>
      </c>
      <c r="AF178" s="1">
        <v>3.5753424657534247</v>
      </c>
      <c r="AG178" s="1">
        <v>730</v>
      </c>
      <c r="AH178" s="1">
        <v>2.2301369863013698</v>
      </c>
      <c r="AI178" s="1">
        <v>730</v>
      </c>
      <c r="AJ178" s="1">
        <v>4.0622462787550742</v>
      </c>
      <c r="AK178" s="1">
        <v>739</v>
      </c>
      <c r="AL178" s="1">
        <v>3.5176630434782608</v>
      </c>
      <c r="AM178" s="1">
        <v>736</v>
      </c>
      <c r="AN178" s="1">
        <v>3.4938271604938271</v>
      </c>
      <c r="AO178" s="1">
        <v>729</v>
      </c>
      <c r="AP178" s="1">
        <v>3.2272108843537417</v>
      </c>
      <c r="AQ178" s="1">
        <v>735</v>
      </c>
      <c r="AR178" s="1">
        <v>3.6552667578659372</v>
      </c>
      <c r="AS178" s="1">
        <v>731</v>
      </c>
      <c r="AT178" s="1">
        <v>4.0150068212824008</v>
      </c>
      <c r="AU178" s="1">
        <v>733</v>
      </c>
      <c r="AV178" s="1">
        <v>4.4010840108401084</v>
      </c>
      <c r="AW178" s="1">
        <v>738</v>
      </c>
    </row>
    <row r="179" spans="1:49" x14ac:dyDescent="0.25">
      <c r="A179" s="22" t="str">
        <f t="shared" si="3"/>
        <v>2011UOHISTORY</v>
      </c>
      <c r="B179" s="1" t="s">
        <v>165</v>
      </c>
      <c r="C179" s="1" t="s">
        <v>59</v>
      </c>
      <c r="D179" s="1" t="s">
        <v>166</v>
      </c>
      <c r="E179">
        <v>2011</v>
      </c>
      <c r="F179" s="1">
        <v>2</v>
      </c>
      <c r="G179" s="1">
        <v>140</v>
      </c>
      <c r="H179" s="1">
        <v>1.7179487179487178</v>
      </c>
      <c r="I179" s="1">
        <v>117</v>
      </c>
      <c r="J179" s="1">
        <v>3.341880341880342</v>
      </c>
      <c r="K179" s="1">
        <v>117</v>
      </c>
      <c r="L179" s="1">
        <v>2.8461538461538463</v>
      </c>
      <c r="M179" s="1">
        <v>117</v>
      </c>
      <c r="N179" s="1">
        <v>2.5384615384615383</v>
      </c>
      <c r="O179" s="1">
        <v>117</v>
      </c>
      <c r="P179" s="1">
        <v>3.4871794871794872</v>
      </c>
      <c r="Q179" s="1">
        <v>117</v>
      </c>
      <c r="R179" s="1">
        <v>3.9658119658119659</v>
      </c>
      <c r="S179" s="1">
        <v>117</v>
      </c>
      <c r="T179" s="1">
        <v>2.8879310344827585</v>
      </c>
      <c r="U179" s="1">
        <v>116</v>
      </c>
      <c r="V179" s="1">
        <v>3.1538461538461537</v>
      </c>
      <c r="W179" s="1">
        <v>117</v>
      </c>
      <c r="X179" s="1">
        <v>3.2393162393162394</v>
      </c>
      <c r="Y179" s="1">
        <v>117</v>
      </c>
      <c r="Z179" s="1">
        <v>2.103448275862069</v>
      </c>
      <c r="AA179" s="1">
        <v>116</v>
      </c>
      <c r="AB179" s="1">
        <v>4.4827586206896548</v>
      </c>
      <c r="AC179" s="1">
        <v>116</v>
      </c>
      <c r="AD179" s="1">
        <v>3.3739130434782609</v>
      </c>
      <c r="AE179" s="1">
        <v>115</v>
      </c>
      <c r="AF179" s="1">
        <v>3.6551724137931036</v>
      </c>
      <c r="AG179" s="1">
        <v>116</v>
      </c>
      <c r="AH179" s="1">
        <v>1.6403508771929824</v>
      </c>
      <c r="AI179" s="1">
        <v>114</v>
      </c>
      <c r="AJ179" s="1">
        <v>4.2649572649572649</v>
      </c>
      <c r="AK179" s="1">
        <v>117</v>
      </c>
      <c r="AL179" s="1">
        <v>3.7777777777777777</v>
      </c>
      <c r="AM179" s="1">
        <v>117</v>
      </c>
      <c r="AN179" s="1">
        <v>3.6173913043478261</v>
      </c>
      <c r="AO179" s="1">
        <v>115</v>
      </c>
      <c r="AP179" s="1">
        <v>3.3931623931623931</v>
      </c>
      <c r="AQ179" s="1">
        <v>117</v>
      </c>
      <c r="AR179" s="1">
        <v>3.8782608695652172</v>
      </c>
      <c r="AS179" s="1">
        <v>115</v>
      </c>
      <c r="AT179" s="1">
        <v>3.2820512820512819</v>
      </c>
      <c r="AU179" s="1">
        <v>117</v>
      </c>
      <c r="AV179" s="1">
        <v>4.5042735042735043</v>
      </c>
      <c r="AW179" s="1">
        <v>117</v>
      </c>
    </row>
    <row r="180" spans="1:49" x14ac:dyDescent="0.25">
      <c r="A180" s="22" t="str">
        <f t="shared" si="3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44844</v>
      </c>
      <c r="H180" s="1">
        <v>1.6801501962792285</v>
      </c>
      <c r="I180" s="1">
        <v>41013</v>
      </c>
      <c r="J180" s="1">
        <v>3.2434610594182725</v>
      </c>
      <c r="K180" s="1">
        <v>40947</v>
      </c>
      <c r="L180" s="1">
        <v>2.7710819800430446</v>
      </c>
      <c r="M180" s="1">
        <v>40888</v>
      </c>
      <c r="N180" s="1">
        <v>2.435166560368935</v>
      </c>
      <c r="O180" s="1">
        <v>40766</v>
      </c>
      <c r="P180" s="1">
        <v>3.5942721348424715</v>
      </c>
      <c r="Q180" s="1">
        <v>40818</v>
      </c>
      <c r="R180" s="1">
        <v>3.9583669675399329</v>
      </c>
      <c r="S180" s="1">
        <v>40881</v>
      </c>
      <c r="T180" s="1">
        <v>3.4249586327825936</v>
      </c>
      <c r="U180" s="1">
        <v>40491</v>
      </c>
      <c r="V180" s="1">
        <v>3.8740361784936237</v>
      </c>
      <c r="W180" s="1">
        <v>40853</v>
      </c>
      <c r="X180" s="1">
        <v>3.7420358753185652</v>
      </c>
      <c r="Y180" s="1">
        <v>40808</v>
      </c>
      <c r="Z180" s="1">
        <v>1.8765181194906955</v>
      </c>
      <c r="AA180" s="1">
        <v>40840</v>
      </c>
      <c r="AB180" s="1">
        <v>4.428567929057861</v>
      </c>
      <c r="AC180" s="1">
        <v>40822</v>
      </c>
      <c r="AD180" s="1">
        <v>3.408962692241654</v>
      </c>
      <c r="AE180" s="1">
        <v>40769</v>
      </c>
      <c r="AF180" s="1">
        <v>3.5284358437076295</v>
      </c>
      <c r="AG180" s="1">
        <v>40565</v>
      </c>
      <c r="AH180" s="1">
        <v>2.1989108838030762</v>
      </c>
      <c r="AI180" s="1">
        <v>40767</v>
      </c>
      <c r="AJ180" s="1">
        <v>4.1414038410177971</v>
      </c>
      <c r="AK180" s="1">
        <v>41187</v>
      </c>
      <c r="AL180" s="1">
        <v>3.5908770050872625</v>
      </c>
      <c r="AM180" s="1">
        <v>41083</v>
      </c>
      <c r="AN180" s="1">
        <v>3.5586120585997891</v>
      </c>
      <c r="AO180" s="1">
        <v>40751</v>
      </c>
      <c r="AP180" s="1">
        <v>3.3064021773778292</v>
      </c>
      <c r="AQ180" s="1">
        <v>40783</v>
      </c>
      <c r="AR180" s="1">
        <v>3.8108595960581519</v>
      </c>
      <c r="AS180" s="1">
        <v>40996</v>
      </c>
      <c r="AT180" s="1">
        <v>3.6592065355640346</v>
      </c>
      <c r="AU180" s="1">
        <v>40884</v>
      </c>
      <c r="AV180" s="1">
        <v>4.2948470720335878</v>
      </c>
      <c r="AW180" s="1">
        <v>40967</v>
      </c>
    </row>
    <row r="181" spans="1:49" x14ac:dyDescent="0.25">
      <c r="A181" s="22" t="str">
        <f t="shared" si="3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1990</v>
      </c>
      <c r="H181" s="1">
        <v>1.9204419889502762</v>
      </c>
      <c r="I181" s="1">
        <v>1810</v>
      </c>
      <c r="J181" s="1">
        <v>3.2461197339246119</v>
      </c>
      <c r="K181" s="1">
        <v>1804</v>
      </c>
      <c r="L181" s="1">
        <v>2.6942745969983326</v>
      </c>
      <c r="M181" s="1">
        <v>1799</v>
      </c>
      <c r="N181" s="1">
        <v>2.3234966592427617</v>
      </c>
      <c r="O181" s="1">
        <v>1796</v>
      </c>
      <c r="P181" s="1">
        <v>3.8833981121599113</v>
      </c>
      <c r="Q181" s="1">
        <v>1801</v>
      </c>
      <c r="R181" s="1">
        <v>3.8305555555555557</v>
      </c>
      <c r="S181" s="1">
        <v>1800</v>
      </c>
      <c r="T181" s="1">
        <v>3.3114845938375348</v>
      </c>
      <c r="U181" s="1">
        <v>1785</v>
      </c>
      <c r="V181" s="1">
        <v>4.0199999999999996</v>
      </c>
      <c r="W181" s="1">
        <v>1800</v>
      </c>
      <c r="X181" s="1">
        <v>3.8044444444444445</v>
      </c>
      <c r="Y181" s="1">
        <v>1800</v>
      </c>
      <c r="Z181" s="1">
        <v>1.9543937708565073</v>
      </c>
      <c r="AA181" s="1">
        <v>1798</v>
      </c>
      <c r="AB181" s="1">
        <v>4.79</v>
      </c>
      <c r="AC181" s="1">
        <v>1800</v>
      </c>
      <c r="AD181" s="1">
        <v>3.8344444444444443</v>
      </c>
      <c r="AE181" s="1">
        <v>1800</v>
      </c>
      <c r="AF181" s="1">
        <v>3.8705156950672648</v>
      </c>
      <c r="AG181" s="1">
        <v>1784</v>
      </c>
      <c r="AH181" s="1">
        <v>2.3112102621305075</v>
      </c>
      <c r="AI181" s="1">
        <v>1793</v>
      </c>
      <c r="AJ181" s="1">
        <v>4.4782369146005507</v>
      </c>
      <c r="AK181" s="1">
        <v>1815</v>
      </c>
      <c r="AL181" s="1">
        <v>3.9707505518763795</v>
      </c>
      <c r="AM181" s="1">
        <v>1812</v>
      </c>
      <c r="AN181" s="1">
        <v>3.8482490272373542</v>
      </c>
      <c r="AO181" s="1">
        <v>1799</v>
      </c>
      <c r="AP181" s="1">
        <v>3.7341490545050058</v>
      </c>
      <c r="AQ181" s="1">
        <v>1798</v>
      </c>
      <c r="AR181" s="1">
        <v>3.9060254284134883</v>
      </c>
      <c r="AS181" s="1">
        <v>1809</v>
      </c>
      <c r="AT181" s="1">
        <v>4.5105204872646736</v>
      </c>
      <c r="AU181" s="1">
        <v>1806</v>
      </c>
      <c r="AV181" s="1">
        <v>5.1178749308245708</v>
      </c>
      <c r="AW181" s="1">
        <v>1807</v>
      </c>
    </row>
    <row r="182" spans="1:49" x14ac:dyDescent="0.25">
      <c r="A182" s="22" t="str">
        <f t="shared" si="3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4567</v>
      </c>
      <c r="H182" s="1">
        <v>1.8139976275207592</v>
      </c>
      <c r="I182" s="1">
        <v>4215</v>
      </c>
      <c r="J182" s="1">
        <v>3.1980056980056979</v>
      </c>
      <c r="K182" s="1">
        <v>4212</v>
      </c>
      <c r="L182" s="1">
        <v>2.7476835352815394</v>
      </c>
      <c r="M182" s="1">
        <v>4209</v>
      </c>
      <c r="N182" s="1">
        <v>2.4030028598665396</v>
      </c>
      <c r="O182" s="1">
        <v>4196</v>
      </c>
      <c r="P182" s="1">
        <v>3.6707200762994754</v>
      </c>
      <c r="Q182" s="1">
        <v>4194</v>
      </c>
      <c r="R182" s="1">
        <v>4.0030908226343316</v>
      </c>
      <c r="S182" s="1">
        <v>4206</v>
      </c>
      <c r="T182" s="1">
        <v>3.2800959232613911</v>
      </c>
      <c r="U182" s="1">
        <v>4170</v>
      </c>
      <c r="V182" s="1">
        <v>3.5161673799334285</v>
      </c>
      <c r="W182" s="1">
        <v>4206</v>
      </c>
      <c r="X182" s="1">
        <v>3.4345549738219896</v>
      </c>
      <c r="Y182" s="1">
        <v>4202</v>
      </c>
      <c r="Z182" s="1">
        <v>1.9579172610556348</v>
      </c>
      <c r="AA182" s="1">
        <v>4206</v>
      </c>
      <c r="AB182" s="1">
        <v>4.7362663495838291</v>
      </c>
      <c r="AC182" s="1">
        <v>4205</v>
      </c>
      <c r="AD182" s="1">
        <v>3.731840914503453</v>
      </c>
      <c r="AE182" s="1">
        <v>4199</v>
      </c>
      <c r="AF182" s="1">
        <v>3.923058485139022</v>
      </c>
      <c r="AG182" s="1">
        <v>4172</v>
      </c>
      <c r="AH182" s="1">
        <v>2.260590195145169</v>
      </c>
      <c r="AI182" s="1">
        <v>4202</v>
      </c>
      <c r="AJ182" s="1">
        <v>4.6121726822363769</v>
      </c>
      <c r="AK182" s="1">
        <v>4239</v>
      </c>
      <c r="AL182" s="1">
        <v>3.9870099196976856</v>
      </c>
      <c r="AM182" s="1">
        <v>4234</v>
      </c>
      <c r="AN182" s="1">
        <v>3.9638353556983108</v>
      </c>
      <c r="AO182" s="1">
        <v>4203</v>
      </c>
      <c r="AP182" s="1">
        <v>3.5720742150333016</v>
      </c>
      <c r="AQ182" s="1">
        <v>4204</v>
      </c>
      <c r="AR182" s="1">
        <v>3.9686684073107048</v>
      </c>
      <c r="AS182" s="1">
        <v>4213</v>
      </c>
      <c r="AT182" s="1">
        <v>3.7605700712589072</v>
      </c>
      <c r="AU182" s="1">
        <v>4210</v>
      </c>
      <c r="AV182" s="1">
        <v>5.0186893778093209</v>
      </c>
      <c r="AW182" s="1">
        <v>4227</v>
      </c>
    </row>
    <row r="183" spans="1:49" x14ac:dyDescent="0.25">
      <c r="A183" s="22" t="str">
        <f t="shared" si="3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12471</v>
      </c>
      <c r="H183" s="1">
        <v>1.6406847410497045</v>
      </c>
      <c r="I183" s="1">
        <v>11508</v>
      </c>
      <c r="J183" s="1">
        <v>3.2222899965144651</v>
      </c>
      <c r="K183" s="1">
        <v>11476</v>
      </c>
      <c r="L183" s="1">
        <v>2.7644851657940661</v>
      </c>
      <c r="M183" s="1">
        <v>11460</v>
      </c>
      <c r="N183" s="1">
        <v>2.4742737136856845</v>
      </c>
      <c r="O183" s="1">
        <v>11428</v>
      </c>
      <c r="P183" s="1">
        <v>3.5047153335661894</v>
      </c>
      <c r="Q183" s="1">
        <v>11452</v>
      </c>
      <c r="R183" s="1">
        <v>3.804395221069155</v>
      </c>
      <c r="S183" s="1">
        <v>11467</v>
      </c>
      <c r="T183" s="1">
        <v>3.4392646670771394</v>
      </c>
      <c r="U183" s="1">
        <v>11369</v>
      </c>
      <c r="V183" s="1">
        <v>3.7752005580746424</v>
      </c>
      <c r="W183" s="1">
        <v>11468</v>
      </c>
      <c r="X183" s="1">
        <v>3.7758274386516462</v>
      </c>
      <c r="Y183" s="1">
        <v>11451</v>
      </c>
      <c r="Z183" s="1">
        <v>1.9285589672016747</v>
      </c>
      <c r="AA183" s="1">
        <v>11464</v>
      </c>
      <c r="AB183" s="1">
        <v>4.2816999738197055</v>
      </c>
      <c r="AC183" s="1">
        <v>11459</v>
      </c>
      <c r="AD183" s="1">
        <v>3.2582393565871142</v>
      </c>
      <c r="AE183" s="1">
        <v>11439</v>
      </c>
      <c r="AF183" s="1">
        <v>3.2982440737489025</v>
      </c>
      <c r="AG183" s="1">
        <v>11390</v>
      </c>
      <c r="AH183" s="1">
        <v>2.1303816260588593</v>
      </c>
      <c r="AI183" s="1">
        <v>11451</v>
      </c>
      <c r="AJ183" s="1">
        <v>3.7952401557767201</v>
      </c>
      <c r="AK183" s="1">
        <v>11555</v>
      </c>
      <c r="AL183" s="1">
        <v>3.2339150820526177</v>
      </c>
      <c r="AM183" s="1">
        <v>11517</v>
      </c>
      <c r="AN183" s="1">
        <v>3.2574750830564785</v>
      </c>
      <c r="AO183" s="1">
        <v>11438</v>
      </c>
      <c r="AP183" s="1">
        <v>3.1835985312117505</v>
      </c>
      <c r="AQ183" s="1">
        <v>11438</v>
      </c>
      <c r="AR183" s="1">
        <v>3.9311842905552177</v>
      </c>
      <c r="AS183" s="1">
        <v>11509</v>
      </c>
      <c r="AT183" s="1">
        <v>3.2499127094972069</v>
      </c>
      <c r="AU183" s="1">
        <v>11456</v>
      </c>
      <c r="AV183" s="1">
        <v>3.8869171885873346</v>
      </c>
      <c r="AW183" s="1">
        <v>11496</v>
      </c>
    </row>
    <row r="184" spans="1:49" x14ac:dyDescent="0.25">
      <c r="A184" s="22" t="str">
        <f t="shared" si="3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9129</v>
      </c>
      <c r="H184" s="1">
        <v>1.6870829361296473</v>
      </c>
      <c r="I184" s="1">
        <v>8392</v>
      </c>
      <c r="J184" s="1">
        <v>3.3210067994751284</v>
      </c>
      <c r="K184" s="1">
        <v>8383</v>
      </c>
      <c r="L184" s="1">
        <v>2.8329749103942654</v>
      </c>
      <c r="M184" s="1">
        <v>8370</v>
      </c>
      <c r="N184" s="1">
        <v>2.4665387383065482</v>
      </c>
      <c r="O184" s="1">
        <v>8338</v>
      </c>
      <c r="P184" s="1">
        <v>3.584300586334809</v>
      </c>
      <c r="Q184" s="1">
        <v>8357</v>
      </c>
      <c r="R184" s="1">
        <v>3.9840985174557626</v>
      </c>
      <c r="S184" s="1">
        <v>8364</v>
      </c>
      <c r="T184" s="1">
        <v>3.3461677730838866</v>
      </c>
      <c r="U184" s="1">
        <v>8285</v>
      </c>
      <c r="V184" s="1">
        <v>3.652855945395761</v>
      </c>
      <c r="W184" s="1">
        <v>8351</v>
      </c>
      <c r="X184" s="1">
        <v>3.5655040153422028</v>
      </c>
      <c r="Y184" s="1">
        <v>8343</v>
      </c>
      <c r="Z184" s="1">
        <v>2.0201173512154234</v>
      </c>
      <c r="AA184" s="1">
        <v>8351</v>
      </c>
      <c r="AB184" s="1">
        <v>4.4723654238100945</v>
      </c>
      <c r="AC184" s="1">
        <v>8341</v>
      </c>
      <c r="AD184" s="1">
        <v>3.4947204223662105</v>
      </c>
      <c r="AE184" s="1">
        <v>8334</v>
      </c>
      <c r="AF184" s="1">
        <v>3.6658221739654966</v>
      </c>
      <c r="AG184" s="1">
        <v>8289</v>
      </c>
      <c r="AH184" s="1">
        <v>2.2282699916077209</v>
      </c>
      <c r="AI184" s="1">
        <v>8341</v>
      </c>
      <c r="AJ184" s="1">
        <v>4.2625326680921836</v>
      </c>
      <c r="AK184" s="1">
        <v>8418</v>
      </c>
      <c r="AL184" s="1">
        <v>3.8066706372840975</v>
      </c>
      <c r="AM184" s="1">
        <v>8395</v>
      </c>
      <c r="AN184" s="1">
        <v>3.6755555555555555</v>
      </c>
      <c r="AO184" s="1">
        <v>8325</v>
      </c>
      <c r="AP184" s="1">
        <v>3.3418936757470297</v>
      </c>
      <c r="AQ184" s="1">
        <v>8333</v>
      </c>
      <c r="AR184" s="1">
        <v>3.845758661887694</v>
      </c>
      <c r="AS184" s="1">
        <v>8370</v>
      </c>
      <c r="AT184" s="1">
        <v>3.5843813630374894</v>
      </c>
      <c r="AU184" s="1">
        <v>8349</v>
      </c>
      <c r="AV184" s="1">
        <v>4.414683725935669</v>
      </c>
      <c r="AW184" s="1">
        <v>8363</v>
      </c>
    </row>
    <row r="185" spans="1:49" x14ac:dyDescent="0.25">
      <c r="A185" s="22" t="str">
        <f t="shared" si="3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1.4817518248175183</v>
      </c>
      <c r="I185" s="1">
        <v>137</v>
      </c>
      <c r="J185" s="1">
        <v>3.3235294117647061</v>
      </c>
      <c r="K185" s="1">
        <v>136</v>
      </c>
      <c r="L185" s="1">
        <v>2.5474452554744524</v>
      </c>
      <c r="M185" s="1">
        <v>137</v>
      </c>
      <c r="N185" s="1">
        <v>1.955223880597015</v>
      </c>
      <c r="O185" s="1">
        <v>134</v>
      </c>
      <c r="P185" s="1">
        <v>3.5555555555555554</v>
      </c>
      <c r="Q185" s="1">
        <v>135</v>
      </c>
      <c r="R185" s="1">
        <v>4.1751824817518246</v>
      </c>
      <c r="S185" s="1">
        <v>137</v>
      </c>
      <c r="T185" s="1">
        <v>3.7445255474452557</v>
      </c>
      <c r="U185" s="1">
        <v>137</v>
      </c>
      <c r="V185" s="1">
        <v>4.5693430656934311</v>
      </c>
      <c r="W185" s="1">
        <v>137</v>
      </c>
      <c r="X185" s="1">
        <v>4.1911764705882355</v>
      </c>
      <c r="Y185" s="1">
        <v>136</v>
      </c>
      <c r="Z185" s="1">
        <v>1.8308823529411764</v>
      </c>
      <c r="AA185" s="1">
        <v>136</v>
      </c>
      <c r="AB185" s="1">
        <v>4.8014705882352944</v>
      </c>
      <c r="AC185" s="1">
        <v>136</v>
      </c>
      <c r="AD185" s="1">
        <v>3.3703703703703702</v>
      </c>
      <c r="AE185" s="1">
        <v>135</v>
      </c>
      <c r="AF185" s="1">
        <v>3.5970149253731343</v>
      </c>
      <c r="AG185" s="1">
        <v>134</v>
      </c>
      <c r="AH185" s="1">
        <v>2.0671641791044775</v>
      </c>
      <c r="AI185" s="1">
        <v>134</v>
      </c>
      <c r="AJ185" s="1">
        <v>3.9708029197080292</v>
      </c>
      <c r="AK185" s="1">
        <v>137</v>
      </c>
      <c r="AL185" s="1">
        <v>3.6715328467153285</v>
      </c>
      <c r="AM185" s="1">
        <v>137</v>
      </c>
      <c r="AN185" s="1">
        <v>3.4661654135338344</v>
      </c>
      <c r="AO185" s="1">
        <v>133</v>
      </c>
      <c r="AP185" s="1">
        <v>3.0222222222222221</v>
      </c>
      <c r="AQ185" s="1">
        <v>135</v>
      </c>
      <c r="AR185" s="1">
        <v>3.0294117647058822</v>
      </c>
      <c r="AS185" s="1">
        <v>136</v>
      </c>
      <c r="AT185" s="1">
        <v>3.7407407407407409</v>
      </c>
      <c r="AU185" s="1">
        <v>135</v>
      </c>
      <c r="AV185" s="1">
        <v>4.6691176470588234</v>
      </c>
      <c r="AW185" s="1">
        <v>136</v>
      </c>
    </row>
    <row r="186" spans="1:49" x14ac:dyDescent="0.25">
      <c r="A186" s="22" t="str">
        <f t="shared" si="3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3215</v>
      </c>
      <c r="H186" s="1">
        <v>1.7033509700176366</v>
      </c>
      <c r="I186" s="1">
        <v>2835</v>
      </c>
      <c r="J186" s="1">
        <v>3.2532673966796186</v>
      </c>
      <c r="K186" s="1">
        <v>2831</v>
      </c>
      <c r="L186" s="1">
        <v>2.8539087371772198</v>
      </c>
      <c r="M186" s="1">
        <v>2827</v>
      </c>
      <c r="N186" s="1">
        <v>2.5584277620396603</v>
      </c>
      <c r="O186" s="1">
        <v>2824</v>
      </c>
      <c r="P186" s="1">
        <v>3.5892160340546293</v>
      </c>
      <c r="Q186" s="1">
        <v>2819</v>
      </c>
      <c r="R186" s="1">
        <v>3.8977714892111779</v>
      </c>
      <c r="S186" s="1">
        <v>2827</v>
      </c>
      <c r="T186" s="1">
        <v>3.5599571734475375</v>
      </c>
      <c r="U186" s="1">
        <v>2802</v>
      </c>
      <c r="V186" s="1">
        <v>3.8579505300353358</v>
      </c>
      <c r="W186" s="1">
        <v>2830</v>
      </c>
      <c r="X186" s="1">
        <v>3.8380581148121897</v>
      </c>
      <c r="Y186" s="1">
        <v>2822</v>
      </c>
      <c r="Z186" s="1">
        <v>1.7460881934566146</v>
      </c>
      <c r="AA186" s="1">
        <v>2812</v>
      </c>
      <c r="AB186" s="1">
        <v>3.9113247863247862</v>
      </c>
      <c r="AC186" s="1">
        <v>2808</v>
      </c>
      <c r="AD186" s="1">
        <v>3.0416815105094406</v>
      </c>
      <c r="AE186" s="1">
        <v>2807</v>
      </c>
      <c r="AF186" s="1">
        <v>2.9914040114613178</v>
      </c>
      <c r="AG186" s="1">
        <v>2792</v>
      </c>
      <c r="AH186" s="1">
        <v>1.9543346414555833</v>
      </c>
      <c r="AI186" s="1">
        <v>2803</v>
      </c>
      <c r="AJ186" s="1">
        <v>4.0540730337078648</v>
      </c>
      <c r="AK186" s="1">
        <v>2848</v>
      </c>
      <c r="AL186" s="1">
        <v>3.5015828350334153</v>
      </c>
      <c r="AM186" s="1">
        <v>2843</v>
      </c>
      <c r="AN186" s="1">
        <v>3.4410511363636362</v>
      </c>
      <c r="AO186" s="1">
        <v>2816</v>
      </c>
      <c r="AP186" s="1">
        <v>3.2946396876109336</v>
      </c>
      <c r="AQ186" s="1">
        <v>2817</v>
      </c>
      <c r="AR186" s="1">
        <v>3.7496478873239436</v>
      </c>
      <c r="AS186" s="1">
        <v>2840</v>
      </c>
      <c r="AT186" s="1">
        <v>3.3339222614840991</v>
      </c>
      <c r="AU186" s="1">
        <v>2830</v>
      </c>
      <c r="AV186" s="1">
        <v>3.5608895164136958</v>
      </c>
      <c r="AW186" s="1">
        <v>2833</v>
      </c>
    </row>
    <row r="187" spans="1:49" x14ac:dyDescent="0.25">
      <c r="A187" s="22" t="str">
        <f t="shared" si="3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3302</v>
      </c>
      <c r="H187" s="1">
        <v>1.6549707602339181</v>
      </c>
      <c r="I187" s="1">
        <v>3078</v>
      </c>
      <c r="J187" s="1">
        <v>3.3210800260247235</v>
      </c>
      <c r="K187" s="1">
        <v>3074</v>
      </c>
      <c r="L187" s="1">
        <v>2.7543173672205929</v>
      </c>
      <c r="M187" s="1">
        <v>3069</v>
      </c>
      <c r="N187" s="1">
        <v>2.4628180039138945</v>
      </c>
      <c r="O187" s="1">
        <v>3066</v>
      </c>
      <c r="P187" s="1">
        <v>3.6436031331592691</v>
      </c>
      <c r="Q187" s="1">
        <v>3064</v>
      </c>
      <c r="R187" s="1">
        <v>4.1877444589308999</v>
      </c>
      <c r="S187" s="1">
        <v>3068</v>
      </c>
      <c r="T187" s="1">
        <v>3.4481505944517834</v>
      </c>
      <c r="U187" s="1">
        <v>3028</v>
      </c>
      <c r="V187" s="1">
        <v>4.156779661016949</v>
      </c>
      <c r="W187" s="1">
        <v>3068</v>
      </c>
      <c r="X187" s="1">
        <v>3.7732160312805476</v>
      </c>
      <c r="Y187" s="1">
        <v>3069</v>
      </c>
      <c r="Z187" s="1">
        <v>1.7508164598301763</v>
      </c>
      <c r="AA187" s="1">
        <v>3062</v>
      </c>
      <c r="AB187" s="1">
        <v>4.6282637075718016</v>
      </c>
      <c r="AC187" s="1">
        <v>3064</v>
      </c>
      <c r="AD187" s="1">
        <v>3.5103109656301146</v>
      </c>
      <c r="AE187" s="1">
        <v>3055</v>
      </c>
      <c r="AF187" s="1">
        <v>3.7810961601575319</v>
      </c>
      <c r="AG187" s="1">
        <v>3047</v>
      </c>
      <c r="AH187" s="1">
        <v>2.3031688990525971</v>
      </c>
      <c r="AI187" s="1">
        <v>3061</v>
      </c>
      <c r="AJ187" s="1">
        <v>4.2788212435233159</v>
      </c>
      <c r="AK187" s="1">
        <v>3088</v>
      </c>
      <c r="AL187" s="1">
        <v>3.7270068248293793</v>
      </c>
      <c r="AM187" s="1">
        <v>3077</v>
      </c>
      <c r="AN187" s="1">
        <v>3.6761120263591431</v>
      </c>
      <c r="AO187" s="1">
        <v>3035</v>
      </c>
      <c r="AP187" s="1">
        <v>3.3053735255570116</v>
      </c>
      <c r="AQ187" s="1">
        <v>3052</v>
      </c>
      <c r="AR187" s="1">
        <v>3.4576547231270358</v>
      </c>
      <c r="AS187" s="1">
        <v>3070</v>
      </c>
      <c r="AT187" s="1">
        <v>4.0411495754408886</v>
      </c>
      <c r="AU187" s="1">
        <v>3062</v>
      </c>
      <c r="AV187" s="1">
        <v>4.5594268967762943</v>
      </c>
      <c r="AW187" s="1">
        <v>3071</v>
      </c>
    </row>
    <row r="188" spans="1:49" x14ac:dyDescent="0.25">
      <c r="A188" s="22" t="str">
        <f t="shared" si="3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6735</v>
      </c>
      <c r="H188" s="1">
        <v>1.5678611966920708</v>
      </c>
      <c r="I188" s="1">
        <v>6167</v>
      </c>
      <c r="J188" s="1">
        <v>3.2016220600162204</v>
      </c>
      <c r="K188" s="1">
        <v>6165</v>
      </c>
      <c r="L188" s="1">
        <v>2.7705557361065973</v>
      </c>
      <c r="M188" s="1">
        <v>6154</v>
      </c>
      <c r="N188" s="1">
        <v>2.3750815394651013</v>
      </c>
      <c r="O188" s="1">
        <v>6132</v>
      </c>
      <c r="P188" s="1">
        <v>3.5464907995440482</v>
      </c>
      <c r="Q188" s="1">
        <v>6141</v>
      </c>
      <c r="R188" s="1">
        <v>4.0175552665799739</v>
      </c>
      <c r="S188" s="1">
        <v>6152</v>
      </c>
      <c r="T188" s="1">
        <v>3.4430379746835444</v>
      </c>
      <c r="U188" s="1">
        <v>6083</v>
      </c>
      <c r="V188" s="1">
        <v>4.361029651352232</v>
      </c>
      <c r="W188" s="1">
        <v>6138</v>
      </c>
      <c r="X188" s="1">
        <v>3.9610177785026912</v>
      </c>
      <c r="Y188" s="1">
        <v>6131</v>
      </c>
      <c r="Z188" s="1">
        <v>1.6779853777416733</v>
      </c>
      <c r="AA188" s="1">
        <v>6155</v>
      </c>
      <c r="AB188" s="1">
        <v>4.3469985358711565</v>
      </c>
      <c r="AC188" s="1">
        <v>6147</v>
      </c>
      <c r="AD188" s="1">
        <v>3.2628924678705058</v>
      </c>
      <c r="AE188" s="1">
        <v>6147</v>
      </c>
      <c r="AF188" s="1">
        <v>3.5873301686036996</v>
      </c>
      <c r="AG188" s="1">
        <v>6109</v>
      </c>
      <c r="AH188" s="1">
        <v>2.2811684073107048</v>
      </c>
      <c r="AI188" s="1">
        <v>6128</v>
      </c>
      <c r="AJ188" s="1">
        <v>4.0151588453475249</v>
      </c>
      <c r="AK188" s="1">
        <v>6201</v>
      </c>
      <c r="AL188" s="1">
        <v>3.4546776539020843</v>
      </c>
      <c r="AM188" s="1">
        <v>6189</v>
      </c>
      <c r="AN188" s="1">
        <v>3.4752765126870528</v>
      </c>
      <c r="AO188" s="1">
        <v>6148</v>
      </c>
      <c r="AP188" s="1">
        <v>3.161805442398566</v>
      </c>
      <c r="AQ188" s="1">
        <v>6137</v>
      </c>
      <c r="AR188" s="1">
        <v>3.5476923076923077</v>
      </c>
      <c r="AS188" s="1">
        <v>6175</v>
      </c>
      <c r="AT188" s="1">
        <v>4.2491893644617376</v>
      </c>
      <c r="AU188" s="1">
        <v>6168</v>
      </c>
      <c r="AV188" s="1">
        <v>4.2894480519480522</v>
      </c>
      <c r="AW188" s="1">
        <v>6160</v>
      </c>
    </row>
    <row r="189" spans="1:49" x14ac:dyDescent="0.25">
      <c r="A189" s="22" t="str">
        <f t="shared" si="3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112</v>
      </c>
      <c r="H189" s="1">
        <v>1.7788461538461537</v>
      </c>
      <c r="I189" s="1">
        <v>104</v>
      </c>
      <c r="J189" s="1">
        <v>3.5192307692307692</v>
      </c>
      <c r="K189" s="1">
        <v>104</v>
      </c>
      <c r="L189" s="1">
        <v>2.9903846153846154</v>
      </c>
      <c r="M189" s="1">
        <v>104</v>
      </c>
      <c r="N189" s="1">
        <v>2.3653846153846154</v>
      </c>
      <c r="O189" s="1">
        <v>104</v>
      </c>
      <c r="P189" s="1">
        <v>3.7788461538461537</v>
      </c>
      <c r="Q189" s="1">
        <v>104</v>
      </c>
      <c r="R189" s="1">
        <v>3.9326923076923075</v>
      </c>
      <c r="S189" s="1">
        <v>104</v>
      </c>
      <c r="T189" s="1">
        <v>3.436893203883495</v>
      </c>
      <c r="U189" s="1">
        <v>103</v>
      </c>
      <c r="V189" s="1">
        <v>3.883495145631068</v>
      </c>
      <c r="W189" s="1">
        <v>103</v>
      </c>
      <c r="X189" s="1">
        <v>3.650485436893204</v>
      </c>
      <c r="Y189" s="1">
        <v>103</v>
      </c>
      <c r="Z189" s="1">
        <v>2.2135922330097086</v>
      </c>
      <c r="AA189" s="1">
        <v>103</v>
      </c>
      <c r="AB189" s="1">
        <v>4.592233009708738</v>
      </c>
      <c r="AC189" s="1">
        <v>103</v>
      </c>
      <c r="AD189" s="1">
        <v>3.7475728155339807</v>
      </c>
      <c r="AE189" s="1">
        <v>103</v>
      </c>
      <c r="AF189" s="1">
        <v>3.7281553398058254</v>
      </c>
      <c r="AG189" s="1">
        <v>103</v>
      </c>
      <c r="AH189" s="1">
        <v>2.6601941747572817</v>
      </c>
      <c r="AI189" s="1">
        <v>103</v>
      </c>
      <c r="AJ189" s="1">
        <v>4.7238095238095239</v>
      </c>
      <c r="AK189" s="1">
        <v>105</v>
      </c>
      <c r="AL189" s="1">
        <v>4.3428571428571425</v>
      </c>
      <c r="AM189" s="1">
        <v>105</v>
      </c>
      <c r="AN189" s="1">
        <v>4.0194174757281553</v>
      </c>
      <c r="AO189" s="1">
        <v>103</v>
      </c>
      <c r="AP189" s="1">
        <v>3.6538461538461537</v>
      </c>
      <c r="AQ189" s="1">
        <v>104</v>
      </c>
      <c r="AR189" s="1">
        <v>4.1428571428571432</v>
      </c>
      <c r="AS189" s="1">
        <v>105</v>
      </c>
      <c r="AT189" s="1">
        <v>3.9523809523809526</v>
      </c>
      <c r="AU189" s="1">
        <v>105</v>
      </c>
      <c r="AV189" s="1">
        <v>4.3904761904761909</v>
      </c>
      <c r="AW189" s="1">
        <v>105</v>
      </c>
    </row>
    <row r="190" spans="1:49" x14ac:dyDescent="0.25">
      <c r="A190" s="22" t="str">
        <f t="shared" ref="A190:A242" si="4">E190&amp;C190&amp;D190</f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801</v>
      </c>
      <c r="H190" s="1">
        <v>2.0748587570621471</v>
      </c>
      <c r="I190" s="1">
        <v>708</v>
      </c>
      <c r="J190" s="1">
        <v>3.2390381895332392</v>
      </c>
      <c r="K190" s="1">
        <v>707</v>
      </c>
      <c r="L190" s="1">
        <v>2.7538896746817541</v>
      </c>
      <c r="M190" s="1">
        <v>707</v>
      </c>
      <c r="N190" s="1">
        <v>2.2789699570815452</v>
      </c>
      <c r="O190" s="1">
        <v>699</v>
      </c>
      <c r="P190" s="1">
        <v>3.9800569800569803</v>
      </c>
      <c r="Q190" s="1">
        <v>702</v>
      </c>
      <c r="R190" s="1">
        <v>3.8764204545454546</v>
      </c>
      <c r="S190" s="1">
        <v>704</v>
      </c>
      <c r="T190" s="1">
        <v>3.5620542082738944</v>
      </c>
      <c r="U190" s="1">
        <v>701</v>
      </c>
      <c r="V190" s="1">
        <v>3.8433048433048431</v>
      </c>
      <c r="W190" s="1">
        <v>702</v>
      </c>
      <c r="X190" s="1">
        <v>3.8524822695035459</v>
      </c>
      <c r="Y190" s="1">
        <v>705</v>
      </c>
      <c r="Z190" s="1">
        <v>2.0156028368794328</v>
      </c>
      <c r="AA190" s="1">
        <v>705</v>
      </c>
      <c r="AB190" s="1">
        <v>5.2464589235127477</v>
      </c>
      <c r="AC190" s="1">
        <v>706</v>
      </c>
      <c r="AD190" s="1">
        <v>4.2652482269503542</v>
      </c>
      <c r="AE190" s="1">
        <v>705</v>
      </c>
      <c r="AF190" s="1">
        <v>4.1333333333333337</v>
      </c>
      <c r="AG190" s="1">
        <v>705</v>
      </c>
      <c r="AH190" s="1">
        <v>3.0483641536273116</v>
      </c>
      <c r="AI190" s="1">
        <v>703</v>
      </c>
      <c r="AJ190" s="1">
        <v>4.5882352941176467</v>
      </c>
      <c r="AK190" s="1">
        <v>714</v>
      </c>
      <c r="AL190" s="1">
        <v>3.9789325842696628</v>
      </c>
      <c r="AM190" s="1">
        <v>712</v>
      </c>
      <c r="AN190" s="1">
        <v>4.0987306064880116</v>
      </c>
      <c r="AO190" s="1">
        <v>709</v>
      </c>
      <c r="AP190" s="1">
        <v>3.7851123595505616</v>
      </c>
      <c r="AQ190" s="1">
        <v>712</v>
      </c>
      <c r="AR190" s="1">
        <v>3.8302945301542777</v>
      </c>
      <c r="AS190" s="1">
        <v>713</v>
      </c>
      <c r="AT190" s="1">
        <v>3.7991513437057991</v>
      </c>
      <c r="AU190" s="1">
        <v>707</v>
      </c>
      <c r="AV190" s="1">
        <v>5.4488078541374474</v>
      </c>
      <c r="AW190" s="1">
        <v>713</v>
      </c>
    </row>
    <row r="191" spans="1:49" x14ac:dyDescent="0.25">
      <c r="A191" s="22" t="str">
        <f t="shared" si="4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1.601748421563866</v>
      </c>
      <c r="I191" s="1">
        <v>2059</v>
      </c>
      <c r="J191" s="1">
        <v>3.1143552311435525</v>
      </c>
      <c r="K191" s="1">
        <v>2055</v>
      </c>
      <c r="L191" s="1">
        <v>2.5930799220272904</v>
      </c>
      <c r="M191" s="1">
        <v>2052</v>
      </c>
      <c r="N191" s="1">
        <v>2.3099072718399221</v>
      </c>
      <c r="O191" s="1">
        <v>2049</v>
      </c>
      <c r="P191" s="1">
        <v>3.6622742801366521</v>
      </c>
      <c r="Q191" s="1">
        <v>2049</v>
      </c>
      <c r="R191" s="1">
        <v>4.3123781676413255</v>
      </c>
      <c r="S191" s="1">
        <v>2052</v>
      </c>
      <c r="T191" s="1">
        <v>3.7194280078895465</v>
      </c>
      <c r="U191" s="1">
        <v>2028</v>
      </c>
      <c r="V191" s="1">
        <v>4.0385365853658532</v>
      </c>
      <c r="W191" s="1">
        <v>2050</v>
      </c>
      <c r="X191" s="1">
        <v>3.9506353861192571</v>
      </c>
      <c r="Y191" s="1">
        <v>2046</v>
      </c>
      <c r="Z191" s="1">
        <v>1.666015625</v>
      </c>
      <c r="AA191" s="1">
        <v>2048</v>
      </c>
      <c r="AB191" s="1">
        <v>4.4627374573794443</v>
      </c>
      <c r="AC191" s="1">
        <v>2053</v>
      </c>
      <c r="AD191" s="1">
        <v>3.3471882640586799</v>
      </c>
      <c r="AE191" s="1">
        <v>2045</v>
      </c>
      <c r="AF191" s="1">
        <v>3.1068627450980393</v>
      </c>
      <c r="AG191" s="1">
        <v>2040</v>
      </c>
      <c r="AH191" s="1">
        <v>1.8642578125</v>
      </c>
      <c r="AI191" s="1">
        <v>2048</v>
      </c>
      <c r="AJ191" s="1">
        <v>4.4431543299467826</v>
      </c>
      <c r="AK191" s="1">
        <v>2067</v>
      </c>
      <c r="AL191" s="1">
        <v>3.7099903006789523</v>
      </c>
      <c r="AM191" s="1">
        <v>2062</v>
      </c>
      <c r="AN191" s="1">
        <v>3.7130264446620962</v>
      </c>
      <c r="AO191" s="1">
        <v>2042</v>
      </c>
      <c r="AP191" s="1">
        <v>3.2128592303945447</v>
      </c>
      <c r="AQ191" s="1">
        <v>2053</v>
      </c>
      <c r="AR191" s="1">
        <v>4.0184824902723735</v>
      </c>
      <c r="AS191" s="1">
        <v>2056</v>
      </c>
      <c r="AT191" s="1">
        <v>3.3287937743190663</v>
      </c>
      <c r="AU191" s="1">
        <v>2056</v>
      </c>
      <c r="AV191" s="1">
        <v>4.0792801556420235</v>
      </c>
      <c r="AW191" s="1">
        <v>2056</v>
      </c>
    </row>
    <row r="192" spans="1:49" x14ac:dyDescent="0.25">
      <c r="A192" s="22" t="str">
        <f t="shared" si="4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741</v>
      </c>
      <c r="H192" s="1">
        <v>1.7168405365126678</v>
      </c>
      <c r="I192" s="1">
        <v>671</v>
      </c>
      <c r="J192" s="1">
        <v>3.3397913561847989</v>
      </c>
      <c r="K192" s="1">
        <v>671</v>
      </c>
      <c r="L192" s="1">
        <v>2.8340807174887894</v>
      </c>
      <c r="M192" s="1">
        <v>669</v>
      </c>
      <c r="N192" s="1">
        <v>2.4804804804804803</v>
      </c>
      <c r="O192" s="1">
        <v>666</v>
      </c>
      <c r="P192" s="1">
        <v>3.5180180180180178</v>
      </c>
      <c r="Q192" s="1">
        <v>666</v>
      </c>
      <c r="R192" s="1">
        <v>3.9567809239940388</v>
      </c>
      <c r="S192" s="1">
        <v>671</v>
      </c>
      <c r="T192" s="1">
        <v>3.4826546003016592</v>
      </c>
      <c r="U192" s="1">
        <v>663</v>
      </c>
      <c r="V192" s="1">
        <v>3.9627421758569299</v>
      </c>
      <c r="W192" s="1">
        <v>671</v>
      </c>
      <c r="X192" s="1">
        <v>3.7257824143070044</v>
      </c>
      <c r="Y192" s="1">
        <v>671</v>
      </c>
      <c r="Z192" s="1">
        <v>1.9700149925037482</v>
      </c>
      <c r="AA192" s="1">
        <v>667</v>
      </c>
      <c r="AB192" s="1">
        <v>4.424924924924925</v>
      </c>
      <c r="AC192" s="1">
        <v>666</v>
      </c>
      <c r="AD192" s="1">
        <v>3.3725490196078431</v>
      </c>
      <c r="AE192" s="1">
        <v>663</v>
      </c>
      <c r="AF192" s="1">
        <v>3.5265553869499242</v>
      </c>
      <c r="AG192" s="1">
        <v>659</v>
      </c>
      <c r="AH192" s="1">
        <v>2.2537537537537538</v>
      </c>
      <c r="AI192" s="1">
        <v>666</v>
      </c>
      <c r="AJ192" s="1">
        <v>4.1582840236686387</v>
      </c>
      <c r="AK192" s="1">
        <v>676</v>
      </c>
      <c r="AL192" s="1">
        <v>3.7815750371471024</v>
      </c>
      <c r="AM192" s="1">
        <v>673</v>
      </c>
      <c r="AN192" s="1">
        <v>3.4633781763826605</v>
      </c>
      <c r="AO192" s="1">
        <v>669</v>
      </c>
      <c r="AP192" s="1">
        <v>3.2541353383458649</v>
      </c>
      <c r="AQ192" s="1">
        <v>665</v>
      </c>
      <c r="AR192" s="1">
        <v>3.875</v>
      </c>
      <c r="AS192" s="1">
        <v>672</v>
      </c>
      <c r="AT192" s="1">
        <v>3.8278443113772456</v>
      </c>
      <c r="AU192" s="1">
        <v>668</v>
      </c>
      <c r="AV192" s="1">
        <v>4.2098214285714288</v>
      </c>
      <c r="AW192" s="1">
        <v>672</v>
      </c>
    </row>
    <row r="193" spans="1:49" x14ac:dyDescent="0.25">
      <c r="A193" s="22" t="str">
        <f t="shared" si="4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772</v>
      </c>
      <c r="H193" s="1">
        <v>1.9900849858356942</v>
      </c>
      <c r="I193" s="1">
        <v>706</v>
      </c>
      <c r="J193" s="1">
        <v>3.2720797720797723</v>
      </c>
      <c r="K193" s="1">
        <v>702</v>
      </c>
      <c r="L193" s="1">
        <v>2.7207977207977208</v>
      </c>
      <c r="M193" s="1">
        <v>702</v>
      </c>
      <c r="N193" s="1">
        <v>2.3470839260312943</v>
      </c>
      <c r="O193" s="1">
        <v>703</v>
      </c>
      <c r="P193" s="1">
        <v>3.9600570613409416</v>
      </c>
      <c r="Q193" s="1">
        <v>701</v>
      </c>
      <c r="R193" s="1">
        <v>3.6353276353276351</v>
      </c>
      <c r="S193" s="1">
        <v>702</v>
      </c>
      <c r="T193" s="1">
        <v>3.3194244604316547</v>
      </c>
      <c r="U193" s="1">
        <v>695</v>
      </c>
      <c r="V193" s="1">
        <v>4.4580369843527734</v>
      </c>
      <c r="W193" s="1">
        <v>703</v>
      </c>
      <c r="X193" s="1">
        <v>4.1536273115220483</v>
      </c>
      <c r="Y193" s="1">
        <v>703</v>
      </c>
      <c r="Z193" s="1">
        <v>2.0313837375178316</v>
      </c>
      <c r="AA193" s="1">
        <v>701</v>
      </c>
      <c r="AB193" s="1">
        <v>4.7549857549857553</v>
      </c>
      <c r="AC193" s="1">
        <v>702</v>
      </c>
      <c r="AD193" s="1">
        <v>3.8814285714285712</v>
      </c>
      <c r="AE193" s="1">
        <v>700</v>
      </c>
      <c r="AF193" s="1">
        <v>3.7977044476327118</v>
      </c>
      <c r="AG193" s="1">
        <v>697</v>
      </c>
      <c r="AH193" s="1">
        <v>2.2885714285714287</v>
      </c>
      <c r="AI193" s="1">
        <v>700</v>
      </c>
      <c r="AJ193" s="1">
        <v>4.3361581920903953</v>
      </c>
      <c r="AK193" s="1">
        <v>708</v>
      </c>
      <c r="AL193" s="1">
        <v>3.8543140028288545</v>
      </c>
      <c r="AM193" s="1">
        <v>707</v>
      </c>
      <c r="AN193" s="1">
        <v>3.7610241820768135</v>
      </c>
      <c r="AO193" s="1">
        <v>703</v>
      </c>
      <c r="AP193" s="1">
        <v>3.7328571428571427</v>
      </c>
      <c r="AQ193" s="1">
        <v>700</v>
      </c>
      <c r="AR193" s="1">
        <v>4.0084745762711869</v>
      </c>
      <c r="AS193" s="1">
        <v>708</v>
      </c>
      <c r="AT193" s="1">
        <v>4.9333333333333336</v>
      </c>
      <c r="AU193" s="1">
        <v>705</v>
      </c>
      <c r="AV193" s="1">
        <v>4.9729729729729728</v>
      </c>
      <c r="AW193" s="1">
        <v>703</v>
      </c>
    </row>
    <row r="194" spans="1:49" x14ac:dyDescent="0.25">
      <c r="A194" s="22" t="str">
        <f t="shared" si="4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1.7954545454545454</v>
      </c>
      <c r="I194" s="1">
        <v>44</v>
      </c>
      <c r="J194" s="1">
        <v>2.6818181818181817</v>
      </c>
      <c r="K194" s="1">
        <v>44</v>
      </c>
      <c r="L194" s="1">
        <v>2.4090909090909092</v>
      </c>
      <c r="M194" s="1">
        <v>44</v>
      </c>
      <c r="N194" s="1">
        <v>1.9772727272727273</v>
      </c>
      <c r="O194" s="1">
        <v>44</v>
      </c>
      <c r="P194" s="1">
        <v>3.7674418604651163</v>
      </c>
      <c r="Q194" s="1">
        <v>43</v>
      </c>
      <c r="R194" s="1">
        <v>4.2093023255813957</v>
      </c>
      <c r="S194" s="1">
        <v>43</v>
      </c>
      <c r="T194" s="1">
        <v>3.3255813953488373</v>
      </c>
      <c r="U194" s="1">
        <v>43</v>
      </c>
      <c r="V194" s="1">
        <v>4.6136363636363633</v>
      </c>
      <c r="W194" s="1">
        <v>44</v>
      </c>
      <c r="X194" s="1">
        <v>4.3488372093023253</v>
      </c>
      <c r="Y194" s="1">
        <v>43</v>
      </c>
      <c r="Z194" s="1">
        <v>2</v>
      </c>
      <c r="AA194" s="1">
        <v>43</v>
      </c>
      <c r="AB194" s="1">
        <v>5</v>
      </c>
      <c r="AC194" s="1">
        <v>44</v>
      </c>
      <c r="AD194" s="1">
        <v>4.0454545454545459</v>
      </c>
      <c r="AE194" s="1">
        <v>44</v>
      </c>
      <c r="AF194" s="1">
        <v>4.4186046511627906</v>
      </c>
      <c r="AG194" s="1">
        <v>43</v>
      </c>
      <c r="AH194" s="1">
        <v>2.5714285714285716</v>
      </c>
      <c r="AI194" s="1">
        <v>42</v>
      </c>
      <c r="AJ194" s="1">
        <v>4.4000000000000004</v>
      </c>
      <c r="AK194" s="1">
        <v>45</v>
      </c>
      <c r="AL194" s="1">
        <v>4.0666666666666664</v>
      </c>
      <c r="AM194" s="1">
        <v>45</v>
      </c>
      <c r="AN194" s="1">
        <v>4.0454545454545459</v>
      </c>
      <c r="AO194" s="1">
        <v>44</v>
      </c>
      <c r="AP194" s="1">
        <v>3.8372093023255816</v>
      </c>
      <c r="AQ194" s="1">
        <v>43</v>
      </c>
      <c r="AR194" s="1">
        <v>3.5681818181818183</v>
      </c>
      <c r="AS194" s="1">
        <v>44</v>
      </c>
      <c r="AT194" s="1">
        <v>5.4444444444444446</v>
      </c>
      <c r="AU194" s="1">
        <v>45</v>
      </c>
      <c r="AV194" s="1">
        <v>5.4</v>
      </c>
      <c r="AW194" s="1">
        <v>45</v>
      </c>
    </row>
    <row r="195" spans="1:49" x14ac:dyDescent="0.25">
      <c r="A195" s="22" t="str">
        <f t="shared" si="4"/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89</v>
      </c>
      <c r="H195" s="1">
        <v>1.9642857142857142</v>
      </c>
      <c r="I195" s="1">
        <v>84</v>
      </c>
      <c r="J195" s="1">
        <v>3.2261904761904763</v>
      </c>
      <c r="K195" s="1">
        <v>84</v>
      </c>
      <c r="L195" s="1">
        <v>2.7857142857142856</v>
      </c>
      <c r="M195" s="1">
        <v>84</v>
      </c>
      <c r="N195" s="1">
        <v>2.3292682926829267</v>
      </c>
      <c r="O195" s="1">
        <v>82</v>
      </c>
      <c r="P195" s="1">
        <v>3.5238095238095237</v>
      </c>
      <c r="Q195" s="1">
        <v>84</v>
      </c>
      <c r="R195" s="1">
        <v>3.6904761904761907</v>
      </c>
      <c r="S195" s="1">
        <v>84</v>
      </c>
      <c r="T195" s="1">
        <v>3.4404761904761907</v>
      </c>
      <c r="U195" s="1">
        <v>84</v>
      </c>
      <c r="V195" s="1">
        <v>3.9506172839506171</v>
      </c>
      <c r="W195" s="1">
        <v>81</v>
      </c>
      <c r="X195" s="1">
        <v>3.6385542168674698</v>
      </c>
      <c r="Y195" s="1">
        <v>83</v>
      </c>
      <c r="Z195" s="1">
        <v>2.0238095238095237</v>
      </c>
      <c r="AA195" s="1">
        <v>84</v>
      </c>
      <c r="AB195" s="1">
        <v>4.7469879518072293</v>
      </c>
      <c r="AC195" s="1">
        <v>83</v>
      </c>
      <c r="AD195" s="1">
        <v>3.7619047619047619</v>
      </c>
      <c r="AE195" s="1">
        <v>84</v>
      </c>
      <c r="AF195" s="1">
        <v>3.9166666666666665</v>
      </c>
      <c r="AG195" s="1">
        <v>84</v>
      </c>
      <c r="AH195" s="1">
        <v>2.2976190476190474</v>
      </c>
      <c r="AI195" s="1">
        <v>84</v>
      </c>
      <c r="AJ195" s="1">
        <v>4.6547619047619051</v>
      </c>
      <c r="AK195" s="1">
        <v>84</v>
      </c>
      <c r="AL195" s="1">
        <v>4.0476190476190474</v>
      </c>
      <c r="AM195" s="1">
        <v>84</v>
      </c>
      <c r="AN195" s="1">
        <v>4.0740740740740744</v>
      </c>
      <c r="AO195" s="1">
        <v>81</v>
      </c>
      <c r="AP195" s="1">
        <v>3.4939759036144578</v>
      </c>
      <c r="AQ195" s="1">
        <v>83</v>
      </c>
      <c r="AR195" s="1">
        <v>4.0481927710843371</v>
      </c>
      <c r="AS195" s="1">
        <v>83</v>
      </c>
      <c r="AT195" s="1">
        <v>4.3493975903614457</v>
      </c>
      <c r="AU195" s="1">
        <v>83</v>
      </c>
      <c r="AV195" s="1">
        <v>5.1547619047619051</v>
      </c>
      <c r="AW195" s="1">
        <v>84</v>
      </c>
    </row>
    <row r="196" spans="1:49" x14ac:dyDescent="0.25">
      <c r="A196" s="22" t="str">
        <f t="shared" si="4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36</v>
      </c>
      <c r="H196" s="1">
        <v>1.8064516129032258</v>
      </c>
      <c r="I196" s="1">
        <v>31</v>
      </c>
      <c r="J196" s="1">
        <v>3.2903225806451615</v>
      </c>
      <c r="K196" s="1">
        <v>31</v>
      </c>
      <c r="L196" s="1">
        <v>3.064516129032258</v>
      </c>
      <c r="M196" s="1">
        <v>31</v>
      </c>
      <c r="N196" s="1">
        <v>2.3548387096774195</v>
      </c>
      <c r="O196" s="1">
        <v>31</v>
      </c>
      <c r="P196" s="1">
        <v>3.935483870967742</v>
      </c>
      <c r="Q196" s="1">
        <v>31</v>
      </c>
      <c r="R196" s="1">
        <v>4.4838709677419351</v>
      </c>
      <c r="S196" s="1">
        <v>31</v>
      </c>
      <c r="T196" s="1">
        <v>3.1379310344827585</v>
      </c>
      <c r="U196" s="1">
        <v>29</v>
      </c>
      <c r="V196" s="1">
        <v>3.774193548387097</v>
      </c>
      <c r="W196" s="1">
        <v>31</v>
      </c>
      <c r="X196" s="1">
        <v>3.6451612903225805</v>
      </c>
      <c r="Y196" s="1">
        <v>31</v>
      </c>
      <c r="Z196" s="1">
        <v>2.6129032258064515</v>
      </c>
      <c r="AA196" s="1">
        <v>31</v>
      </c>
      <c r="AB196" s="1">
        <v>5</v>
      </c>
      <c r="AC196" s="1">
        <v>31</v>
      </c>
      <c r="AD196" s="1">
        <v>3.7419354838709675</v>
      </c>
      <c r="AE196" s="1">
        <v>31</v>
      </c>
      <c r="AF196" s="1">
        <v>4.0666666666666664</v>
      </c>
      <c r="AG196" s="1">
        <v>30</v>
      </c>
      <c r="AH196" s="1">
        <v>2.774193548387097</v>
      </c>
      <c r="AI196" s="1">
        <v>31</v>
      </c>
      <c r="AJ196" s="1">
        <v>4.4838709677419351</v>
      </c>
      <c r="AK196" s="1">
        <v>31</v>
      </c>
      <c r="AL196" s="1">
        <v>3.967741935483871</v>
      </c>
      <c r="AM196" s="1">
        <v>31</v>
      </c>
      <c r="AN196" s="1">
        <v>3.9333333333333331</v>
      </c>
      <c r="AO196" s="1">
        <v>30</v>
      </c>
      <c r="AP196" s="1">
        <v>3.8333333333333335</v>
      </c>
      <c r="AQ196" s="1">
        <v>30</v>
      </c>
      <c r="AR196" s="1">
        <v>3.838709677419355</v>
      </c>
      <c r="AS196" s="1">
        <v>31</v>
      </c>
      <c r="AT196" s="1">
        <v>4.032258064516129</v>
      </c>
      <c r="AU196" s="1">
        <v>31</v>
      </c>
      <c r="AV196" s="1">
        <v>4.935483870967742</v>
      </c>
      <c r="AW196" s="1">
        <v>31</v>
      </c>
    </row>
    <row r="197" spans="1:49" x14ac:dyDescent="0.25">
      <c r="A197" s="22" t="str">
        <f t="shared" si="4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40</v>
      </c>
      <c r="H197" s="1">
        <v>2.1621621621621623</v>
      </c>
      <c r="I197" s="1">
        <v>37</v>
      </c>
      <c r="J197" s="1">
        <v>3.5555555555555554</v>
      </c>
      <c r="K197" s="1">
        <v>36</v>
      </c>
      <c r="L197" s="1">
        <v>2.8918918918918921</v>
      </c>
      <c r="M197" s="1">
        <v>37</v>
      </c>
      <c r="N197" s="1">
        <v>2.4594594594594597</v>
      </c>
      <c r="O197" s="1">
        <v>37</v>
      </c>
      <c r="P197" s="1">
        <v>3.810810810810811</v>
      </c>
      <c r="Q197" s="1">
        <v>37</v>
      </c>
      <c r="R197" s="1">
        <v>4.0810810810810807</v>
      </c>
      <c r="S197" s="1">
        <v>37</v>
      </c>
      <c r="T197" s="1">
        <v>3.3513513513513513</v>
      </c>
      <c r="U197" s="1">
        <v>37</v>
      </c>
      <c r="V197" s="1">
        <v>3.0810810810810811</v>
      </c>
      <c r="W197" s="1">
        <v>37</v>
      </c>
      <c r="X197" s="1">
        <v>3.1621621621621623</v>
      </c>
      <c r="Y197" s="1">
        <v>37</v>
      </c>
      <c r="Z197" s="1">
        <v>1.7837837837837838</v>
      </c>
      <c r="AA197" s="1">
        <v>37</v>
      </c>
      <c r="AB197" s="1">
        <v>4.5945945945945947</v>
      </c>
      <c r="AC197" s="1">
        <v>37</v>
      </c>
      <c r="AD197" s="1">
        <v>3.9459459459459461</v>
      </c>
      <c r="AE197" s="1">
        <v>37</v>
      </c>
      <c r="AF197" s="1">
        <v>4.2162162162162158</v>
      </c>
      <c r="AG197" s="1">
        <v>37</v>
      </c>
      <c r="AH197" s="1">
        <v>2.4594594594594597</v>
      </c>
      <c r="AI197" s="1">
        <v>37</v>
      </c>
      <c r="AJ197" s="1">
        <v>4.5135135135135132</v>
      </c>
      <c r="AK197" s="1">
        <v>37</v>
      </c>
      <c r="AL197" s="1">
        <v>4</v>
      </c>
      <c r="AM197" s="1">
        <v>37</v>
      </c>
      <c r="AN197" s="1">
        <v>3.9459459459459461</v>
      </c>
      <c r="AO197" s="1">
        <v>37</v>
      </c>
      <c r="AP197" s="1">
        <v>3.4594594594594597</v>
      </c>
      <c r="AQ197" s="1">
        <v>37</v>
      </c>
      <c r="AR197" s="1">
        <v>4.3243243243243246</v>
      </c>
      <c r="AS197" s="1">
        <v>37</v>
      </c>
      <c r="AT197" s="1">
        <v>3.810810810810811</v>
      </c>
      <c r="AU197" s="1">
        <v>37</v>
      </c>
      <c r="AV197" s="1">
        <v>5.0270270270270272</v>
      </c>
      <c r="AW197" s="1">
        <v>37</v>
      </c>
    </row>
    <row r="198" spans="1:49" x14ac:dyDescent="0.25">
      <c r="A198" s="22" t="str">
        <f t="shared" si="4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120</v>
      </c>
      <c r="H198" s="1">
        <v>1.9380530973451326</v>
      </c>
      <c r="I198" s="1">
        <v>113</v>
      </c>
      <c r="J198" s="1">
        <v>3.0973451327433628</v>
      </c>
      <c r="K198" s="1">
        <v>113</v>
      </c>
      <c r="L198" s="1">
        <v>2.6725663716814161</v>
      </c>
      <c r="M198" s="1">
        <v>113</v>
      </c>
      <c r="N198" s="1">
        <v>2.3272727272727272</v>
      </c>
      <c r="O198" s="1">
        <v>110</v>
      </c>
      <c r="P198" s="1">
        <v>3.875</v>
      </c>
      <c r="Q198" s="1">
        <v>112</v>
      </c>
      <c r="R198" s="1">
        <v>4.1171171171171173</v>
      </c>
      <c r="S198" s="1">
        <v>111</v>
      </c>
      <c r="T198" s="1">
        <v>3.7927927927927927</v>
      </c>
      <c r="U198" s="1">
        <v>111</v>
      </c>
      <c r="V198" s="1">
        <v>3.6725663716814161</v>
      </c>
      <c r="W198" s="1">
        <v>113</v>
      </c>
      <c r="X198" s="1">
        <v>3.6371681415929205</v>
      </c>
      <c r="Y198" s="1">
        <v>113</v>
      </c>
      <c r="Z198" s="1">
        <v>2.5752212389380529</v>
      </c>
      <c r="AA198" s="1">
        <v>113</v>
      </c>
      <c r="AB198" s="1">
        <v>4.8938053097345131</v>
      </c>
      <c r="AC198" s="1">
        <v>113</v>
      </c>
      <c r="AD198" s="1">
        <v>4.0178571428571432</v>
      </c>
      <c r="AE198" s="1">
        <v>112</v>
      </c>
      <c r="AF198" s="1">
        <v>4.2162162162162158</v>
      </c>
      <c r="AG198" s="1">
        <v>111</v>
      </c>
      <c r="AH198" s="1">
        <v>2.9380530973451329</v>
      </c>
      <c r="AI198" s="1">
        <v>113</v>
      </c>
      <c r="AJ198" s="1">
        <v>4.7368421052631575</v>
      </c>
      <c r="AK198" s="1">
        <v>114</v>
      </c>
      <c r="AL198" s="1">
        <v>4.5</v>
      </c>
      <c r="AM198" s="1">
        <v>112</v>
      </c>
      <c r="AN198" s="1">
        <v>4.3063063063063067</v>
      </c>
      <c r="AO198" s="1">
        <v>111</v>
      </c>
      <c r="AP198" s="1">
        <v>3.6605504587155964</v>
      </c>
      <c r="AQ198" s="1">
        <v>109</v>
      </c>
      <c r="AR198" s="1">
        <v>3.9823008849557522</v>
      </c>
      <c r="AS198" s="1">
        <v>113</v>
      </c>
      <c r="AT198" s="1">
        <v>4.2142857142857144</v>
      </c>
      <c r="AU198" s="1">
        <v>112</v>
      </c>
      <c r="AV198" s="1">
        <v>5.1339285714285712</v>
      </c>
      <c r="AW198" s="1">
        <v>112</v>
      </c>
    </row>
    <row r="199" spans="1:49" x14ac:dyDescent="0.25">
      <c r="A199" s="22" t="str">
        <f t="shared" si="4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230</v>
      </c>
      <c r="H199" s="1">
        <v>1.7671232876712328</v>
      </c>
      <c r="I199" s="1">
        <v>219</v>
      </c>
      <c r="J199" s="1">
        <v>3.3686635944700463</v>
      </c>
      <c r="K199" s="1">
        <v>217</v>
      </c>
      <c r="L199" s="1">
        <v>2.9541284403669725</v>
      </c>
      <c r="M199" s="1">
        <v>218</v>
      </c>
      <c r="N199" s="1">
        <v>2.3686635944700463</v>
      </c>
      <c r="O199" s="1">
        <v>217</v>
      </c>
      <c r="P199" s="1">
        <v>3.6743119266055047</v>
      </c>
      <c r="Q199" s="1">
        <v>218</v>
      </c>
      <c r="R199" s="1">
        <v>4.1441860465116278</v>
      </c>
      <c r="S199" s="1">
        <v>215</v>
      </c>
      <c r="T199" s="1">
        <v>3.5395348837209304</v>
      </c>
      <c r="U199" s="1">
        <v>215</v>
      </c>
      <c r="V199" s="1">
        <v>4.0593607305936077</v>
      </c>
      <c r="W199" s="1">
        <v>219</v>
      </c>
      <c r="X199" s="1">
        <v>3.7327188940092166</v>
      </c>
      <c r="Y199" s="1">
        <v>217</v>
      </c>
      <c r="Z199" s="1">
        <v>2.1898148148148149</v>
      </c>
      <c r="AA199" s="1">
        <v>216</v>
      </c>
      <c r="AB199" s="1">
        <v>4.7880184331797233</v>
      </c>
      <c r="AC199" s="1">
        <v>217</v>
      </c>
      <c r="AD199" s="1">
        <v>3.7674418604651163</v>
      </c>
      <c r="AE199" s="1">
        <v>215</v>
      </c>
      <c r="AF199" s="1">
        <v>3.8465116279069766</v>
      </c>
      <c r="AG199" s="1">
        <v>215</v>
      </c>
      <c r="AH199" s="1">
        <v>2.4746543778801842</v>
      </c>
      <c r="AI199" s="1">
        <v>217</v>
      </c>
      <c r="AJ199" s="1">
        <v>4.6392694063926943</v>
      </c>
      <c r="AK199" s="1">
        <v>219</v>
      </c>
      <c r="AL199" s="1">
        <v>4.1972477064220186</v>
      </c>
      <c r="AM199" s="1">
        <v>218</v>
      </c>
      <c r="AN199" s="1">
        <v>3.8883720930232557</v>
      </c>
      <c r="AO199" s="1">
        <v>215</v>
      </c>
      <c r="AP199" s="1">
        <v>3.3703703703703702</v>
      </c>
      <c r="AQ199" s="1">
        <v>216</v>
      </c>
      <c r="AR199" s="1">
        <v>3.9308755760368665</v>
      </c>
      <c r="AS199" s="1">
        <v>217</v>
      </c>
      <c r="AT199" s="1">
        <v>4.2568807339449544</v>
      </c>
      <c r="AU199" s="1">
        <v>218</v>
      </c>
      <c r="AV199" s="1">
        <v>5.0091743119266052</v>
      </c>
      <c r="AW199" s="1">
        <v>218</v>
      </c>
    </row>
    <row r="200" spans="1:49" x14ac:dyDescent="0.25">
      <c r="A200" s="22" t="str">
        <f t="shared" si="4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3302</v>
      </c>
      <c r="H200" s="1">
        <v>1.6549707602339181</v>
      </c>
      <c r="I200" s="1">
        <v>3078</v>
      </c>
      <c r="J200" s="1">
        <v>3.3210800260247235</v>
      </c>
      <c r="K200" s="1">
        <v>3074</v>
      </c>
      <c r="L200" s="1">
        <v>2.7543173672205929</v>
      </c>
      <c r="M200" s="1">
        <v>3069</v>
      </c>
      <c r="N200" s="1">
        <v>2.4628180039138945</v>
      </c>
      <c r="O200" s="1">
        <v>3066</v>
      </c>
      <c r="P200" s="1">
        <v>3.6436031331592691</v>
      </c>
      <c r="Q200" s="1">
        <v>3064</v>
      </c>
      <c r="R200" s="1">
        <v>4.1877444589308999</v>
      </c>
      <c r="S200" s="1">
        <v>3068</v>
      </c>
      <c r="T200" s="1">
        <v>3.4481505944517834</v>
      </c>
      <c r="U200" s="1">
        <v>3028</v>
      </c>
      <c r="V200" s="1">
        <v>4.156779661016949</v>
      </c>
      <c r="W200" s="1">
        <v>3068</v>
      </c>
      <c r="X200" s="1">
        <v>3.7732160312805476</v>
      </c>
      <c r="Y200" s="1">
        <v>3069</v>
      </c>
      <c r="Z200" s="1">
        <v>1.7508164598301763</v>
      </c>
      <c r="AA200" s="1">
        <v>3062</v>
      </c>
      <c r="AB200" s="1">
        <v>4.6282637075718016</v>
      </c>
      <c r="AC200" s="1">
        <v>3064</v>
      </c>
      <c r="AD200" s="1">
        <v>3.5103109656301146</v>
      </c>
      <c r="AE200" s="1">
        <v>3055</v>
      </c>
      <c r="AF200" s="1">
        <v>3.7810961601575319</v>
      </c>
      <c r="AG200" s="1">
        <v>3047</v>
      </c>
      <c r="AH200" s="1">
        <v>2.3031688990525971</v>
      </c>
      <c r="AI200" s="1">
        <v>3061</v>
      </c>
      <c r="AJ200" s="1">
        <v>4.2788212435233159</v>
      </c>
      <c r="AK200" s="1">
        <v>3088</v>
      </c>
      <c r="AL200" s="1">
        <v>3.7270068248293793</v>
      </c>
      <c r="AM200" s="1">
        <v>3077</v>
      </c>
      <c r="AN200" s="1">
        <v>3.6761120263591431</v>
      </c>
      <c r="AO200" s="1">
        <v>3035</v>
      </c>
      <c r="AP200" s="1">
        <v>3.3053735255570116</v>
      </c>
      <c r="AQ200" s="1">
        <v>3052</v>
      </c>
      <c r="AR200" s="1">
        <v>3.4576547231270358</v>
      </c>
      <c r="AS200" s="1">
        <v>3070</v>
      </c>
      <c r="AT200" s="1">
        <v>4.0411495754408886</v>
      </c>
      <c r="AU200" s="1">
        <v>3062</v>
      </c>
      <c r="AV200" s="1">
        <v>4.5594268967762943</v>
      </c>
      <c r="AW200" s="1">
        <v>3071</v>
      </c>
    </row>
    <row r="201" spans="1:49" x14ac:dyDescent="0.25">
      <c r="A201" s="22" t="str">
        <f t="shared" si="4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548</v>
      </c>
      <c r="H201" s="1">
        <v>1.9834024896265561</v>
      </c>
      <c r="I201" s="1">
        <v>482</v>
      </c>
      <c r="J201" s="1">
        <v>3.5729166666666665</v>
      </c>
      <c r="K201" s="1">
        <v>480</v>
      </c>
      <c r="L201" s="1">
        <v>2.9792099792099793</v>
      </c>
      <c r="M201" s="1">
        <v>481</v>
      </c>
      <c r="N201" s="1">
        <v>2.7190775681341721</v>
      </c>
      <c r="O201" s="1">
        <v>477</v>
      </c>
      <c r="P201" s="1">
        <v>3.2328482328482329</v>
      </c>
      <c r="Q201" s="1">
        <v>481</v>
      </c>
      <c r="R201" s="1">
        <v>3.2083333333333335</v>
      </c>
      <c r="S201" s="1">
        <v>480</v>
      </c>
      <c r="T201" s="1">
        <v>3.0738396624472575</v>
      </c>
      <c r="U201" s="1">
        <v>474</v>
      </c>
      <c r="V201" s="1">
        <v>3.8747390396659709</v>
      </c>
      <c r="W201" s="1">
        <v>479</v>
      </c>
      <c r="X201" s="1">
        <v>3.7866108786610879</v>
      </c>
      <c r="Y201" s="1">
        <v>478</v>
      </c>
      <c r="Z201" s="1">
        <v>1.5983086680761098</v>
      </c>
      <c r="AA201" s="1">
        <v>473</v>
      </c>
      <c r="AB201" s="1">
        <v>3.7647058823529411</v>
      </c>
      <c r="AC201" s="1">
        <v>476</v>
      </c>
      <c r="AD201" s="1">
        <v>2.906779661016949</v>
      </c>
      <c r="AE201" s="1">
        <v>472</v>
      </c>
      <c r="AF201" s="1">
        <v>3.0421940928270041</v>
      </c>
      <c r="AG201" s="1">
        <v>474</v>
      </c>
      <c r="AH201" s="1">
        <v>1.838235294117647</v>
      </c>
      <c r="AI201" s="1">
        <v>476</v>
      </c>
      <c r="AJ201" s="1">
        <v>3.3768115942028984</v>
      </c>
      <c r="AK201" s="1">
        <v>483</v>
      </c>
      <c r="AL201" s="1">
        <v>2.817047817047817</v>
      </c>
      <c r="AM201" s="1">
        <v>481</v>
      </c>
      <c r="AN201" s="1">
        <v>2.920668058455115</v>
      </c>
      <c r="AO201" s="1">
        <v>479</v>
      </c>
      <c r="AP201" s="1">
        <v>3.1949685534591197</v>
      </c>
      <c r="AQ201" s="1">
        <v>477</v>
      </c>
      <c r="AR201" s="1">
        <v>3.9166666666666665</v>
      </c>
      <c r="AS201" s="1">
        <v>480</v>
      </c>
      <c r="AT201" s="1">
        <v>2.7854166666666669</v>
      </c>
      <c r="AU201" s="1">
        <v>480</v>
      </c>
      <c r="AV201" s="1">
        <v>3.6216216216216215</v>
      </c>
      <c r="AW201" s="1">
        <v>481</v>
      </c>
    </row>
    <row r="202" spans="1:49" x14ac:dyDescent="0.25">
      <c r="A202" s="22" t="str">
        <f t="shared" si="4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2.2000000000000002</v>
      </c>
      <c r="I202" s="1">
        <v>5</v>
      </c>
      <c r="J202" s="1">
        <v>4</v>
      </c>
      <c r="K202" s="1">
        <v>5</v>
      </c>
      <c r="L202" s="1">
        <v>3</v>
      </c>
      <c r="M202" s="1">
        <v>5</v>
      </c>
      <c r="N202" s="1">
        <v>2.6</v>
      </c>
      <c r="O202" s="1">
        <v>5</v>
      </c>
      <c r="P202" s="1">
        <v>3.2</v>
      </c>
      <c r="Q202" s="1">
        <v>5</v>
      </c>
      <c r="R202" s="1">
        <v>4.8</v>
      </c>
      <c r="S202" s="1">
        <v>5</v>
      </c>
      <c r="T202" s="1">
        <v>5.6</v>
      </c>
      <c r="U202" s="1">
        <v>5</v>
      </c>
      <c r="V202" s="1">
        <v>3.6</v>
      </c>
      <c r="W202" s="1">
        <v>5</v>
      </c>
      <c r="X202" s="1">
        <v>3.75</v>
      </c>
      <c r="Y202" s="1">
        <v>4</v>
      </c>
      <c r="Z202" s="1">
        <v>2</v>
      </c>
      <c r="AA202" s="1">
        <v>5</v>
      </c>
      <c r="AB202" s="1">
        <v>5</v>
      </c>
      <c r="AC202" s="1">
        <v>5</v>
      </c>
      <c r="AD202" s="1">
        <v>3.4</v>
      </c>
      <c r="AE202" s="1">
        <v>5</v>
      </c>
      <c r="AF202" s="1">
        <v>3.8</v>
      </c>
      <c r="AG202" s="1">
        <v>5</v>
      </c>
      <c r="AH202" s="1">
        <v>1.5</v>
      </c>
      <c r="AI202" s="1">
        <v>4</v>
      </c>
      <c r="AJ202" s="1">
        <v>4.2</v>
      </c>
      <c r="AK202" s="1">
        <v>5</v>
      </c>
      <c r="AL202" s="1">
        <v>3.6</v>
      </c>
      <c r="AM202" s="1">
        <v>5</v>
      </c>
      <c r="AN202" s="1">
        <v>4.5999999999999996</v>
      </c>
      <c r="AO202" s="1">
        <v>5</v>
      </c>
      <c r="AP202" s="1">
        <v>4</v>
      </c>
      <c r="AQ202" s="1">
        <v>5</v>
      </c>
      <c r="AR202" s="1">
        <v>3.8</v>
      </c>
      <c r="AS202" s="1">
        <v>5</v>
      </c>
      <c r="AT202" s="1">
        <v>4</v>
      </c>
      <c r="AU202" s="1">
        <v>4</v>
      </c>
      <c r="AV202" s="1">
        <v>5.5</v>
      </c>
      <c r="AW202" s="1">
        <v>4</v>
      </c>
    </row>
    <row r="203" spans="1:49" x14ac:dyDescent="0.25">
      <c r="A203" s="22" t="str">
        <f t="shared" si="4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1.4545454545454546</v>
      </c>
      <c r="I203" s="1">
        <v>132</v>
      </c>
      <c r="J203" s="1">
        <v>3.2977099236641223</v>
      </c>
      <c r="K203" s="1">
        <v>131</v>
      </c>
      <c r="L203" s="1">
        <v>2.5303030303030303</v>
      </c>
      <c r="M203" s="1">
        <v>132</v>
      </c>
      <c r="N203" s="1">
        <v>1.930232558139535</v>
      </c>
      <c r="O203" s="1">
        <v>129</v>
      </c>
      <c r="P203" s="1">
        <v>3.5692307692307694</v>
      </c>
      <c r="Q203" s="1">
        <v>130</v>
      </c>
      <c r="R203" s="1">
        <v>4.1515151515151514</v>
      </c>
      <c r="S203" s="1">
        <v>132</v>
      </c>
      <c r="T203" s="1">
        <v>3.6742424242424243</v>
      </c>
      <c r="U203" s="1">
        <v>132</v>
      </c>
      <c r="V203" s="1">
        <v>4.6060606060606064</v>
      </c>
      <c r="W203" s="1">
        <v>132</v>
      </c>
      <c r="X203" s="1">
        <v>4.2045454545454541</v>
      </c>
      <c r="Y203" s="1">
        <v>132</v>
      </c>
      <c r="Z203" s="1">
        <v>1.8244274809160306</v>
      </c>
      <c r="AA203" s="1">
        <v>131</v>
      </c>
      <c r="AB203" s="1">
        <v>4.7938931297709928</v>
      </c>
      <c r="AC203" s="1">
        <v>131</v>
      </c>
      <c r="AD203" s="1">
        <v>3.3692307692307693</v>
      </c>
      <c r="AE203" s="1">
        <v>130</v>
      </c>
      <c r="AF203" s="1">
        <v>3.5891472868217056</v>
      </c>
      <c r="AG203" s="1">
        <v>129</v>
      </c>
      <c r="AH203" s="1">
        <v>2.0846153846153848</v>
      </c>
      <c r="AI203" s="1">
        <v>130</v>
      </c>
      <c r="AJ203" s="1">
        <v>3.9621212121212119</v>
      </c>
      <c r="AK203" s="1">
        <v>132</v>
      </c>
      <c r="AL203" s="1">
        <v>3.6742424242424243</v>
      </c>
      <c r="AM203" s="1">
        <v>132</v>
      </c>
      <c r="AN203" s="1">
        <v>3.421875</v>
      </c>
      <c r="AO203" s="1">
        <v>128</v>
      </c>
      <c r="AP203" s="1">
        <v>2.9846153846153847</v>
      </c>
      <c r="AQ203" s="1">
        <v>130</v>
      </c>
      <c r="AR203" s="1">
        <v>3</v>
      </c>
      <c r="AS203" s="1">
        <v>131</v>
      </c>
      <c r="AT203" s="1">
        <v>3.7328244274809159</v>
      </c>
      <c r="AU203" s="1">
        <v>131</v>
      </c>
      <c r="AV203" s="1">
        <v>4.6439393939393936</v>
      </c>
      <c r="AW203" s="1">
        <v>132</v>
      </c>
    </row>
    <row r="204" spans="1:49" x14ac:dyDescent="0.25">
      <c r="A204" s="22" t="str">
        <f t="shared" si="4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366</v>
      </c>
      <c r="H204" s="1">
        <v>1.8862973760932944</v>
      </c>
      <c r="I204" s="1">
        <v>343</v>
      </c>
      <c r="J204" s="1">
        <v>3.441860465116279</v>
      </c>
      <c r="K204" s="1">
        <v>344</v>
      </c>
      <c r="L204" s="1">
        <v>2.7732558139534884</v>
      </c>
      <c r="M204" s="1">
        <v>344</v>
      </c>
      <c r="N204" s="1">
        <v>2.4579710144927538</v>
      </c>
      <c r="O204" s="1">
        <v>345</v>
      </c>
      <c r="P204" s="1">
        <v>3.3971014492753624</v>
      </c>
      <c r="Q204" s="1">
        <v>345</v>
      </c>
      <c r="R204" s="1">
        <v>3.693877551020408</v>
      </c>
      <c r="S204" s="1">
        <v>343</v>
      </c>
      <c r="T204" s="1">
        <v>3.1449704142011834</v>
      </c>
      <c r="U204" s="1">
        <v>338</v>
      </c>
      <c r="V204" s="1">
        <v>3.6871345029239766</v>
      </c>
      <c r="W204" s="1">
        <v>342</v>
      </c>
      <c r="X204" s="1">
        <v>3.6355685131195337</v>
      </c>
      <c r="Y204" s="1">
        <v>343</v>
      </c>
      <c r="Z204" s="1">
        <v>2.026086956521739</v>
      </c>
      <c r="AA204" s="1">
        <v>345</v>
      </c>
      <c r="AB204" s="1">
        <v>4.6860465116279073</v>
      </c>
      <c r="AC204" s="1">
        <v>344</v>
      </c>
      <c r="AD204" s="1">
        <v>3.4707602339181287</v>
      </c>
      <c r="AE204" s="1">
        <v>342</v>
      </c>
      <c r="AF204" s="1">
        <v>3.9088235294117646</v>
      </c>
      <c r="AG204" s="1">
        <v>340</v>
      </c>
      <c r="AH204" s="1">
        <v>2.3032069970845481</v>
      </c>
      <c r="AI204" s="1">
        <v>343</v>
      </c>
      <c r="AJ204" s="1">
        <v>4.3930635838150289</v>
      </c>
      <c r="AK204" s="1">
        <v>346</v>
      </c>
      <c r="AL204" s="1">
        <v>3.7333333333333334</v>
      </c>
      <c r="AM204" s="1">
        <v>345</v>
      </c>
      <c r="AN204" s="1">
        <v>3.7188405797101449</v>
      </c>
      <c r="AO204" s="1">
        <v>345</v>
      </c>
      <c r="AP204" s="1">
        <v>3.4035087719298245</v>
      </c>
      <c r="AQ204" s="1">
        <v>342</v>
      </c>
      <c r="AR204" s="1">
        <v>3.8202898550724638</v>
      </c>
      <c r="AS204" s="1">
        <v>345</v>
      </c>
      <c r="AT204" s="1">
        <v>3.7748538011695905</v>
      </c>
      <c r="AU204" s="1">
        <v>342</v>
      </c>
      <c r="AV204" s="1">
        <v>4.9912790697674421</v>
      </c>
      <c r="AW204" s="1">
        <v>344</v>
      </c>
    </row>
    <row r="205" spans="1:49" x14ac:dyDescent="0.25">
      <c r="A205" s="22" t="str">
        <f t="shared" si="4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62</v>
      </c>
      <c r="H205" s="1">
        <v>2.1964285714285716</v>
      </c>
      <c r="I205" s="1">
        <v>56</v>
      </c>
      <c r="J205" s="1">
        <v>3.1864406779661016</v>
      </c>
      <c r="K205" s="1">
        <v>59</v>
      </c>
      <c r="L205" s="1">
        <v>2.7586206896551726</v>
      </c>
      <c r="M205" s="1">
        <v>58</v>
      </c>
      <c r="N205" s="1">
        <v>2.406779661016949</v>
      </c>
      <c r="O205" s="1">
        <v>59</v>
      </c>
      <c r="P205" s="1">
        <v>3.6440677966101696</v>
      </c>
      <c r="Q205" s="1">
        <v>59</v>
      </c>
      <c r="R205" s="1">
        <v>4.1864406779661021</v>
      </c>
      <c r="S205" s="1">
        <v>59</v>
      </c>
      <c r="T205" s="1">
        <v>3.2857142857142856</v>
      </c>
      <c r="U205" s="1">
        <v>56</v>
      </c>
      <c r="V205" s="1">
        <v>3.1355932203389831</v>
      </c>
      <c r="W205" s="1">
        <v>59</v>
      </c>
      <c r="X205" s="1">
        <v>3.2711864406779663</v>
      </c>
      <c r="Y205" s="1">
        <v>59</v>
      </c>
      <c r="Z205" s="1">
        <v>2.6440677966101696</v>
      </c>
      <c r="AA205" s="1">
        <v>59</v>
      </c>
      <c r="AB205" s="1">
        <v>5.1206896551724137</v>
      </c>
      <c r="AC205" s="1">
        <v>58</v>
      </c>
      <c r="AD205" s="1">
        <v>4.3620689655172411</v>
      </c>
      <c r="AE205" s="1">
        <v>58</v>
      </c>
      <c r="AF205" s="1">
        <v>4.1071428571428568</v>
      </c>
      <c r="AG205" s="1">
        <v>56</v>
      </c>
      <c r="AH205" s="1">
        <v>2.4827586206896552</v>
      </c>
      <c r="AI205" s="1">
        <v>58</v>
      </c>
      <c r="AJ205" s="1">
        <v>4.9152542372881358</v>
      </c>
      <c r="AK205" s="1">
        <v>59</v>
      </c>
      <c r="AL205" s="1">
        <v>4.4406779661016946</v>
      </c>
      <c r="AM205" s="1">
        <v>59</v>
      </c>
      <c r="AN205" s="1">
        <v>4.3050847457627119</v>
      </c>
      <c r="AO205" s="1">
        <v>59</v>
      </c>
      <c r="AP205" s="1">
        <v>4.1525423728813555</v>
      </c>
      <c r="AQ205" s="1">
        <v>59</v>
      </c>
      <c r="AR205" s="1">
        <v>4.4912280701754383</v>
      </c>
      <c r="AS205" s="1">
        <v>57</v>
      </c>
      <c r="AT205" s="1">
        <v>4.1206896551724137</v>
      </c>
      <c r="AU205" s="1">
        <v>58</v>
      </c>
      <c r="AV205" s="1">
        <v>5.4745762711864403</v>
      </c>
      <c r="AW205" s="1">
        <v>59</v>
      </c>
    </row>
    <row r="206" spans="1:49" x14ac:dyDescent="0.25">
      <c r="A206" s="22" t="str">
        <f t="shared" si="4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177</v>
      </c>
      <c r="H206" s="1">
        <v>1.9024390243902438</v>
      </c>
      <c r="I206" s="1">
        <v>164</v>
      </c>
      <c r="J206" s="1">
        <v>3.1341463414634148</v>
      </c>
      <c r="K206" s="1">
        <v>164</v>
      </c>
      <c r="L206" s="1">
        <v>2.7621951219512195</v>
      </c>
      <c r="M206" s="1">
        <v>164</v>
      </c>
      <c r="N206" s="1">
        <v>2.1829268292682928</v>
      </c>
      <c r="O206" s="1">
        <v>164</v>
      </c>
      <c r="P206" s="1">
        <v>3.3902439024390243</v>
      </c>
      <c r="Q206" s="1">
        <v>164</v>
      </c>
      <c r="R206" s="1">
        <v>3.6419753086419755</v>
      </c>
      <c r="S206" s="1">
        <v>162</v>
      </c>
      <c r="T206" s="1">
        <v>3.0858895705521472</v>
      </c>
      <c r="U206" s="1">
        <v>163</v>
      </c>
      <c r="V206" s="1">
        <v>3.5609756097560976</v>
      </c>
      <c r="W206" s="1">
        <v>164</v>
      </c>
      <c r="X206" s="1">
        <v>3.3963414634146343</v>
      </c>
      <c r="Y206" s="1">
        <v>164</v>
      </c>
      <c r="Z206" s="1">
        <v>1.7239263803680982</v>
      </c>
      <c r="AA206" s="1">
        <v>163</v>
      </c>
      <c r="AB206" s="1">
        <v>4.3475609756097562</v>
      </c>
      <c r="AC206" s="1">
        <v>164</v>
      </c>
      <c r="AD206" s="1">
        <v>3.5731707317073171</v>
      </c>
      <c r="AE206" s="1">
        <v>164</v>
      </c>
      <c r="AF206" s="1">
        <v>3.7730061349693251</v>
      </c>
      <c r="AG206" s="1">
        <v>163</v>
      </c>
      <c r="AH206" s="1">
        <v>2.225609756097561</v>
      </c>
      <c r="AI206" s="1">
        <v>164</v>
      </c>
      <c r="AJ206" s="1">
        <v>4.3915662650602414</v>
      </c>
      <c r="AK206" s="1">
        <v>166</v>
      </c>
      <c r="AL206" s="1">
        <v>3.8253012048192772</v>
      </c>
      <c r="AM206" s="1">
        <v>166</v>
      </c>
      <c r="AN206" s="1">
        <v>3.7393939393939393</v>
      </c>
      <c r="AO206" s="1">
        <v>165</v>
      </c>
      <c r="AP206" s="1">
        <v>3.5636363636363635</v>
      </c>
      <c r="AQ206" s="1">
        <v>165</v>
      </c>
      <c r="AR206" s="1">
        <v>3.8242424242424242</v>
      </c>
      <c r="AS206" s="1">
        <v>165</v>
      </c>
      <c r="AT206" s="1">
        <v>3.8303030303030301</v>
      </c>
      <c r="AU206" s="1">
        <v>165</v>
      </c>
      <c r="AV206" s="1">
        <v>4.9272727272727277</v>
      </c>
      <c r="AW206" s="1">
        <v>165</v>
      </c>
    </row>
    <row r="207" spans="1:49" x14ac:dyDescent="0.25">
      <c r="A207" s="22" t="str">
        <f t="shared" si="4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126</v>
      </c>
      <c r="H207" s="1">
        <v>1.9051724137931034</v>
      </c>
      <c r="I207" s="1">
        <v>116</v>
      </c>
      <c r="J207" s="1">
        <v>3.3189655172413794</v>
      </c>
      <c r="K207" s="1">
        <v>116</v>
      </c>
      <c r="L207" s="1">
        <v>2.8362068965517242</v>
      </c>
      <c r="M207" s="1">
        <v>116</v>
      </c>
      <c r="N207" s="1">
        <v>2.3706896551724137</v>
      </c>
      <c r="O207" s="1">
        <v>116</v>
      </c>
      <c r="P207" s="1">
        <v>3.5614035087719298</v>
      </c>
      <c r="Q207" s="1">
        <v>114</v>
      </c>
      <c r="R207" s="1">
        <v>4.0258620689655169</v>
      </c>
      <c r="S207" s="1">
        <v>116</v>
      </c>
      <c r="T207" s="1">
        <v>3.2035398230088497</v>
      </c>
      <c r="U207" s="1">
        <v>113</v>
      </c>
      <c r="V207" s="1">
        <v>3.7304347826086954</v>
      </c>
      <c r="W207" s="1">
        <v>115</v>
      </c>
      <c r="X207" s="1">
        <v>3.5344827586206895</v>
      </c>
      <c r="Y207" s="1">
        <v>116</v>
      </c>
      <c r="Z207" s="1">
        <v>1.8275862068965518</v>
      </c>
      <c r="AA207" s="1">
        <v>116</v>
      </c>
      <c r="AB207" s="1">
        <v>4.9051724137931032</v>
      </c>
      <c r="AC207" s="1">
        <v>116</v>
      </c>
      <c r="AD207" s="1">
        <v>3.7844827586206895</v>
      </c>
      <c r="AE207" s="1">
        <v>116</v>
      </c>
      <c r="AF207" s="1">
        <v>3.7844827586206895</v>
      </c>
      <c r="AG207" s="1">
        <v>116</v>
      </c>
      <c r="AH207" s="1">
        <v>2.103448275862069</v>
      </c>
      <c r="AI207" s="1">
        <v>116</v>
      </c>
      <c r="AJ207" s="1">
        <v>4.75</v>
      </c>
      <c r="AK207" s="1">
        <v>116</v>
      </c>
      <c r="AL207" s="1">
        <v>4.1465517241379306</v>
      </c>
      <c r="AM207" s="1">
        <v>116</v>
      </c>
      <c r="AN207" s="1">
        <v>4.0350877192982457</v>
      </c>
      <c r="AO207" s="1">
        <v>114</v>
      </c>
      <c r="AP207" s="1">
        <v>3.347826086956522</v>
      </c>
      <c r="AQ207" s="1">
        <v>115</v>
      </c>
      <c r="AR207" s="1">
        <v>3.8956521739130436</v>
      </c>
      <c r="AS207" s="1">
        <v>115</v>
      </c>
      <c r="AT207" s="1">
        <v>3.965217391304348</v>
      </c>
      <c r="AU207" s="1">
        <v>115</v>
      </c>
      <c r="AV207" s="1">
        <v>4.9137931034482758</v>
      </c>
      <c r="AW207" s="1">
        <v>116</v>
      </c>
    </row>
    <row r="208" spans="1:49" x14ac:dyDescent="0.25">
      <c r="A208" s="22" t="str">
        <f t="shared" si="4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651</v>
      </c>
      <c r="H208" s="1">
        <v>1.7956810631229236</v>
      </c>
      <c r="I208" s="1">
        <v>602</v>
      </c>
      <c r="J208" s="1">
        <v>3.1402337228714523</v>
      </c>
      <c r="K208" s="1">
        <v>599</v>
      </c>
      <c r="L208" s="1">
        <v>2.7537437603993347</v>
      </c>
      <c r="M208" s="1">
        <v>601</v>
      </c>
      <c r="N208" s="1">
        <v>2.303839732888147</v>
      </c>
      <c r="O208" s="1">
        <v>599</v>
      </c>
      <c r="P208" s="1">
        <v>3.7181208053691277</v>
      </c>
      <c r="Q208" s="1">
        <v>596</v>
      </c>
      <c r="R208" s="1">
        <v>4.1583333333333332</v>
      </c>
      <c r="S208" s="1">
        <v>600</v>
      </c>
      <c r="T208" s="1">
        <v>3.468227424749164</v>
      </c>
      <c r="U208" s="1">
        <v>598</v>
      </c>
      <c r="V208" s="1">
        <v>3.8313856427378963</v>
      </c>
      <c r="W208" s="1">
        <v>599</v>
      </c>
      <c r="X208" s="1">
        <v>3.6616666666666666</v>
      </c>
      <c r="Y208" s="1">
        <v>600</v>
      </c>
      <c r="Z208" s="1">
        <v>1.8578595317725752</v>
      </c>
      <c r="AA208" s="1">
        <v>598</v>
      </c>
      <c r="AB208" s="1">
        <v>4.8492462311557789</v>
      </c>
      <c r="AC208" s="1">
        <v>597</v>
      </c>
      <c r="AD208" s="1">
        <v>3.7033333333333331</v>
      </c>
      <c r="AE208" s="1">
        <v>600</v>
      </c>
      <c r="AF208" s="1">
        <v>3.8056951423785597</v>
      </c>
      <c r="AG208" s="1">
        <v>597</v>
      </c>
      <c r="AH208" s="1">
        <v>2.2933333333333334</v>
      </c>
      <c r="AI208" s="1">
        <v>600</v>
      </c>
      <c r="AJ208" s="1">
        <v>4.5960264900662251</v>
      </c>
      <c r="AK208" s="1">
        <v>604</v>
      </c>
      <c r="AL208" s="1">
        <v>3.8592715231788079</v>
      </c>
      <c r="AM208" s="1">
        <v>604</v>
      </c>
      <c r="AN208" s="1">
        <v>3.8818635607321132</v>
      </c>
      <c r="AO208" s="1">
        <v>601</v>
      </c>
      <c r="AP208" s="1">
        <v>3.4509151414309485</v>
      </c>
      <c r="AQ208" s="1">
        <v>601</v>
      </c>
      <c r="AR208" s="1">
        <v>3.9087893864013266</v>
      </c>
      <c r="AS208" s="1">
        <v>603</v>
      </c>
      <c r="AT208" s="1">
        <v>4.0996677740863792</v>
      </c>
      <c r="AU208" s="1">
        <v>602</v>
      </c>
      <c r="AV208" s="1">
        <v>5.0116086235489217</v>
      </c>
      <c r="AW208" s="1">
        <v>603</v>
      </c>
    </row>
    <row r="209" spans="1:49" x14ac:dyDescent="0.25">
      <c r="A209" s="22" t="str">
        <f t="shared" si="4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112</v>
      </c>
      <c r="H209" s="1">
        <v>1.7788461538461537</v>
      </c>
      <c r="I209" s="1">
        <v>104</v>
      </c>
      <c r="J209" s="1">
        <v>3.5192307692307692</v>
      </c>
      <c r="K209" s="1">
        <v>104</v>
      </c>
      <c r="L209" s="1">
        <v>2.9903846153846154</v>
      </c>
      <c r="M209" s="1">
        <v>104</v>
      </c>
      <c r="N209" s="1">
        <v>2.3653846153846154</v>
      </c>
      <c r="O209" s="1">
        <v>104</v>
      </c>
      <c r="P209" s="1">
        <v>3.7788461538461537</v>
      </c>
      <c r="Q209" s="1">
        <v>104</v>
      </c>
      <c r="R209" s="1">
        <v>3.9326923076923075</v>
      </c>
      <c r="S209" s="1">
        <v>104</v>
      </c>
      <c r="T209" s="1">
        <v>3.436893203883495</v>
      </c>
      <c r="U209" s="1">
        <v>103</v>
      </c>
      <c r="V209" s="1">
        <v>3.883495145631068</v>
      </c>
      <c r="W209" s="1">
        <v>103</v>
      </c>
      <c r="X209" s="1">
        <v>3.650485436893204</v>
      </c>
      <c r="Y209" s="1">
        <v>103</v>
      </c>
      <c r="Z209" s="1">
        <v>2.2135922330097086</v>
      </c>
      <c r="AA209" s="1">
        <v>103</v>
      </c>
      <c r="AB209" s="1">
        <v>4.592233009708738</v>
      </c>
      <c r="AC209" s="1">
        <v>103</v>
      </c>
      <c r="AD209" s="1">
        <v>3.7475728155339807</v>
      </c>
      <c r="AE209" s="1">
        <v>103</v>
      </c>
      <c r="AF209" s="1">
        <v>3.7281553398058254</v>
      </c>
      <c r="AG209" s="1">
        <v>103</v>
      </c>
      <c r="AH209" s="1">
        <v>2.6601941747572817</v>
      </c>
      <c r="AI209" s="1">
        <v>103</v>
      </c>
      <c r="AJ209" s="1">
        <v>4.7238095238095239</v>
      </c>
      <c r="AK209" s="1">
        <v>105</v>
      </c>
      <c r="AL209" s="1">
        <v>4.3428571428571425</v>
      </c>
      <c r="AM209" s="1">
        <v>105</v>
      </c>
      <c r="AN209" s="1">
        <v>4.0194174757281553</v>
      </c>
      <c r="AO209" s="1">
        <v>103</v>
      </c>
      <c r="AP209" s="1">
        <v>3.6538461538461537</v>
      </c>
      <c r="AQ209" s="1">
        <v>104</v>
      </c>
      <c r="AR209" s="1">
        <v>4.1428571428571432</v>
      </c>
      <c r="AS209" s="1">
        <v>105</v>
      </c>
      <c r="AT209" s="1">
        <v>3.9523809523809526</v>
      </c>
      <c r="AU209" s="1">
        <v>105</v>
      </c>
      <c r="AV209" s="1">
        <v>4.3904761904761909</v>
      </c>
      <c r="AW209" s="1">
        <v>105</v>
      </c>
    </row>
    <row r="210" spans="1:49" x14ac:dyDescent="0.25">
      <c r="A210" s="22" t="str">
        <f t="shared" si="4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1618</v>
      </c>
      <c r="H210" s="1">
        <v>1.7164879356568365</v>
      </c>
      <c r="I210" s="1">
        <v>1492</v>
      </c>
      <c r="J210" s="1">
        <v>3.0638440860215055</v>
      </c>
      <c r="K210" s="1">
        <v>1488</v>
      </c>
      <c r="L210" s="1">
        <v>2.676747311827957</v>
      </c>
      <c r="M210" s="1">
        <v>1488</v>
      </c>
      <c r="N210" s="1">
        <v>2.4348413234301147</v>
      </c>
      <c r="O210" s="1">
        <v>1481</v>
      </c>
      <c r="P210" s="1">
        <v>3.7493243243243244</v>
      </c>
      <c r="Q210" s="1">
        <v>1480</v>
      </c>
      <c r="R210" s="1">
        <v>4.109543010752688</v>
      </c>
      <c r="S210" s="1">
        <v>1488</v>
      </c>
      <c r="T210" s="1">
        <v>3.3220338983050848</v>
      </c>
      <c r="U210" s="1">
        <v>1475</v>
      </c>
      <c r="V210" s="1">
        <v>3.3604572965702757</v>
      </c>
      <c r="W210" s="1">
        <v>1487</v>
      </c>
      <c r="X210" s="1">
        <v>3.2550607287449393</v>
      </c>
      <c r="Y210" s="1">
        <v>1482</v>
      </c>
      <c r="Z210" s="1">
        <v>2.0455458807769591</v>
      </c>
      <c r="AA210" s="1">
        <v>1493</v>
      </c>
      <c r="AB210" s="1">
        <v>4.6932885906040269</v>
      </c>
      <c r="AC210" s="1">
        <v>1490</v>
      </c>
      <c r="AD210" s="1">
        <v>3.7007397444519166</v>
      </c>
      <c r="AE210" s="1">
        <v>1487</v>
      </c>
      <c r="AF210" s="1">
        <v>3.852802160702228</v>
      </c>
      <c r="AG210" s="1">
        <v>1481</v>
      </c>
      <c r="AH210" s="1">
        <v>2.0584284754869038</v>
      </c>
      <c r="AI210" s="1">
        <v>1489</v>
      </c>
      <c r="AJ210" s="1">
        <v>4.58</v>
      </c>
      <c r="AK210" s="1">
        <v>1500</v>
      </c>
      <c r="AL210" s="1">
        <v>3.9612558450233801</v>
      </c>
      <c r="AM210" s="1">
        <v>1497</v>
      </c>
      <c r="AN210" s="1">
        <v>3.9534726904922453</v>
      </c>
      <c r="AO210" s="1">
        <v>1483</v>
      </c>
      <c r="AP210" s="1">
        <v>3.5447811447811448</v>
      </c>
      <c r="AQ210" s="1">
        <v>1485</v>
      </c>
      <c r="AR210" s="1">
        <v>3.9280430396772026</v>
      </c>
      <c r="AS210" s="1">
        <v>1487</v>
      </c>
      <c r="AT210" s="1">
        <v>3.6049631120053656</v>
      </c>
      <c r="AU210" s="1">
        <v>1491</v>
      </c>
      <c r="AV210" s="1">
        <v>4.9872909698996652</v>
      </c>
      <c r="AW210" s="1">
        <v>1495</v>
      </c>
    </row>
    <row r="211" spans="1:49" x14ac:dyDescent="0.25">
      <c r="A211" s="22" t="str">
        <f t="shared" si="4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143</v>
      </c>
      <c r="H211" s="1">
        <v>1.9699248120300752</v>
      </c>
      <c r="I211" s="1">
        <v>133</v>
      </c>
      <c r="J211" s="1">
        <v>3.030075187969925</v>
      </c>
      <c r="K211" s="1">
        <v>133</v>
      </c>
      <c r="L211" s="1">
        <v>2.5488721804511276</v>
      </c>
      <c r="M211" s="1">
        <v>133</v>
      </c>
      <c r="N211" s="1">
        <v>2.3129770992366412</v>
      </c>
      <c r="O211" s="1">
        <v>131</v>
      </c>
      <c r="P211" s="1">
        <v>3.6842105263157894</v>
      </c>
      <c r="Q211" s="1">
        <v>133</v>
      </c>
      <c r="R211" s="1">
        <v>4.1954887218045114</v>
      </c>
      <c r="S211" s="1">
        <v>133</v>
      </c>
      <c r="T211" s="1">
        <v>3.1278195488721803</v>
      </c>
      <c r="U211" s="1">
        <v>133</v>
      </c>
      <c r="V211" s="1">
        <v>3.2706766917293235</v>
      </c>
      <c r="W211" s="1">
        <v>133</v>
      </c>
      <c r="X211" s="1">
        <v>3.0977443609022557</v>
      </c>
      <c r="Y211" s="1">
        <v>133</v>
      </c>
      <c r="Z211" s="1">
        <v>1.5075757575757576</v>
      </c>
      <c r="AA211" s="1">
        <v>132</v>
      </c>
      <c r="AB211" s="1">
        <v>4.7727272727272725</v>
      </c>
      <c r="AC211" s="1">
        <v>132</v>
      </c>
      <c r="AD211" s="1">
        <v>3.7272727272727271</v>
      </c>
      <c r="AE211" s="1">
        <v>132</v>
      </c>
      <c r="AF211" s="1">
        <v>4.3076923076923075</v>
      </c>
      <c r="AG211" s="1">
        <v>130</v>
      </c>
      <c r="AH211" s="1">
        <v>2.4166666666666665</v>
      </c>
      <c r="AI211" s="1">
        <v>132</v>
      </c>
      <c r="AJ211" s="1">
        <v>4.8646616541353387</v>
      </c>
      <c r="AK211" s="1">
        <v>133</v>
      </c>
      <c r="AL211" s="1">
        <v>3.992481203007519</v>
      </c>
      <c r="AM211" s="1">
        <v>133</v>
      </c>
      <c r="AN211" s="1">
        <v>4.0606060606060606</v>
      </c>
      <c r="AO211" s="1">
        <v>132</v>
      </c>
      <c r="AP211" s="1">
        <v>3.7218045112781954</v>
      </c>
      <c r="AQ211" s="1">
        <v>133</v>
      </c>
      <c r="AR211" s="1">
        <v>3.969924812030075</v>
      </c>
      <c r="AS211" s="1">
        <v>133</v>
      </c>
      <c r="AT211" s="1">
        <v>3.736842105263158</v>
      </c>
      <c r="AU211" s="1">
        <v>133</v>
      </c>
      <c r="AV211" s="1">
        <v>5.3157894736842106</v>
      </c>
      <c r="AW211" s="1">
        <v>133</v>
      </c>
    </row>
    <row r="212" spans="1:49" x14ac:dyDescent="0.25">
      <c r="A212" s="22" t="str">
        <f t="shared" si="4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1.601748421563866</v>
      </c>
      <c r="I212" s="1">
        <v>2059</v>
      </c>
      <c r="J212" s="1">
        <v>3.1143552311435525</v>
      </c>
      <c r="K212" s="1">
        <v>2055</v>
      </c>
      <c r="L212" s="1">
        <v>2.5930799220272904</v>
      </c>
      <c r="M212" s="1">
        <v>2052</v>
      </c>
      <c r="N212" s="1">
        <v>2.3099072718399221</v>
      </c>
      <c r="O212" s="1">
        <v>2049</v>
      </c>
      <c r="P212" s="1">
        <v>3.6622742801366521</v>
      </c>
      <c r="Q212" s="1">
        <v>2049</v>
      </c>
      <c r="R212" s="1">
        <v>4.3123781676413255</v>
      </c>
      <c r="S212" s="1">
        <v>2052</v>
      </c>
      <c r="T212" s="1">
        <v>3.7194280078895465</v>
      </c>
      <c r="U212" s="1">
        <v>2028</v>
      </c>
      <c r="V212" s="1">
        <v>4.0385365853658532</v>
      </c>
      <c r="W212" s="1">
        <v>2050</v>
      </c>
      <c r="X212" s="1">
        <v>3.9506353861192571</v>
      </c>
      <c r="Y212" s="1">
        <v>2046</v>
      </c>
      <c r="Z212" s="1">
        <v>1.666015625</v>
      </c>
      <c r="AA212" s="1">
        <v>2048</v>
      </c>
      <c r="AB212" s="1">
        <v>4.4627374573794443</v>
      </c>
      <c r="AC212" s="1">
        <v>2053</v>
      </c>
      <c r="AD212" s="1">
        <v>3.3471882640586799</v>
      </c>
      <c r="AE212" s="1">
        <v>2045</v>
      </c>
      <c r="AF212" s="1">
        <v>3.1068627450980393</v>
      </c>
      <c r="AG212" s="1">
        <v>2040</v>
      </c>
      <c r="AH212" s="1">
        <v>1.8642578125</v>
      </c>
      <c r="AI212" s="1">
        <v>2048</v>
      </c>
      <c r="AJ212" s="1">
        <v>4.4431543299467826</v>
      </c>
      <c r="AK212" s="1">
        <v>2067</v>
      </c>
      <c r="AL212" s="1">
        <v>3.7099903006789523</v>
      </c>
      <c r="AM212" s="1">
        <v>2062</v>
      </c>
      <c r="AN212" s="1">
        <v>3.7130264446620962</v>
      </c>
      <c r="AO212" s="1">
        <v>2042</v>
      </c>
      <c r="AP212" s="1">
        <v>3.2128592303945447</v>
      </c>
      <c r="AQ212" s="1">
        <v>2053</v>
      </c>
      <c r="AR212" s="1">
        <v>4.0184824902723735</v>
      </c>
      <c r="AS212" s="1">
        <v>2056</v>
      </c>
      <c r="AT212" s="1">
        <v>3.3287937743190663</v>
      </c>
      <c r="AU212" s="1">
        <v>2056</v>
      </c>
      <c r="AV212" s="1">
        <v>4.0792801556420235</v>
      </c>
      <c r="AW212" s="1">
        <v>2056</v>
      </c>
    </row>
    <row r="213" spans="1:49" x14ac:dyDescent="0.25">
      <c r="A213" s="22" t="str">
        <f t="shared" si="4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4179</v>
      </c>
      <c r="H213" s="1">
        <v>1.5921528136293237</v>
      </c>
      <c r="I213" s="1">
        <v>3874</v>
      </c>
      <c r="J213" s="1">
        <v>3.1284641284641284</v>
      </c>
      <c r="K213" s="1">
        <v>3861</v>
      </c>
      <c r="L213" s="1">
        <v>2.7502590673575131</v>
      </c>
      <c r="M213" s="1">
        <v>3860</v>
      </c>
      <c r="N213" s="1">
        <v>2.4415820973198024</v>
      </c>
      <c r="O213" s="1">
        <v>3843</v>
      </c>
      <c r="P213" s="1">
        <v>3.578319502074689</v>
      </c>
      <c r="Q213" s="1">
        <v>3856</v>
      </c>
      <c r="R213" s="1">
        <v>3.8808598808598807</v>
      </c>
      <c r="S213" s="1">
        <v>3861</v>
      </c>
      <c r="T213" s="1">
        <v>3.5391236306729263</v>
      </c>
      <c r="U213" s="1">
        <v>3834</v>
      </c>
      <c r="V213" s="1">
        <v>3.7401554404145076</v>
      </c>
      <c r="W213" s="1">
        <v>3860</v>
      </c>
      <c r="X213" s="1">
        <v>3.8717882169737865</v>
      </c>
      <c r="Y213" s="1">
        <v>3853</v>
      </c>
      <c r="Z213" s="1">
        <v>1.9426356589147287</v>
      </c>
      <c r="AA213" s="1">
        <v>3870</v>
      </c>
      <c r="AB213" s="1">
        <v>4.2604867944070426</v>
      </c>
      <c r="AC213" s="1">
        <v>3862</v>
      </c>
      <c r="AD213" s="1">
        <v>3.2572538860103628</v>
      </c>
      <c r="AE213" s="1">
        <v>3860</v>
      </c>
      <c r="AF213" s="1">
        <v>3.2555295342180588</v>
      </c>
      <c r="AG213" s="1">
        <v>3843</v>
      </c>
      <c r="AH213" s="1">
        <v>2.1535473847747282</v>
      </c>
      <c r="AI213" s="1">
        <v>3862</v>
      </c>
      <c r="AJ213" s="1">
        <v>3.7724704673857214</v>
      </c>
      <c r="AK213" s="1">
        <v>3894</v>
      </c>
      <c r="AL213" s="1">
        <v>3.2269448737764037</v>
      </c>
      <c r="AM213" s="1">
        <v>3882</v>
      </c>
      <c r="AN213" s="1">
        <v>3.2586341210075305</v>
      </c>
      <c r="AO213" s="1">
        <v>3851</v>
      </c>
      <c r="AP213" s="1">
        <v>3.2050948791265923</v>
      </c>
      <c r="AQ213" s="1">
        <v>3847</v>
      </c>
      <c r="AR213" s="1">
        <v>3.9695562435500515</v>
      </c>
      <c r="AS213" s="1">
        <v>3876</v>
      </c>
      <c r="AT213" s="1">
        <v>3.1912412542109356</v>
      </c>
      <c r="AU213" s="1">
        <v>3859</v>
      </c>
      <c r="AV213" s="1">
        <v>3.7005693581780537</v>
      </c>
      <c r="AW213" s="1">
        <v>3864</v>
      </c>
    </row>
    <row r="214" spans="1:49" x14ac:dyDescent="0.25">
      <c r="A214" s="22" t="str">
        <f t="shared" si="4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291</v>
      </c>
      <c r="H214" s="1">
        <v>1.4785992217898833</v>
      </c>
      <c r="I214" s="1">
        <v>257</v>
      </c>
      <c r="J214" s="1">
        <v>3.2334630350194553</v>
      </c>
      <c r="K214" s="1">
        <v>257</v>
      </c>
      <c r="L214" s="1">
        <v>2.6235294117647059</v>
      </c>
      <c r="M214" s="1">
        <v>255</v>
      </c>
      <c r="N214" s="1">
        <v>2.3607843137254902</v>
      </c>
      <c r="O214" s="1">
        <v>255</v>
      </c>
      <c r="P214" s="1">
        <v>3.7665369649805447</v>
      </c>
      <c r="Q214" s="1">
        <v>257</v>
      </c>
      <c r="R214" s="1">
        <v>4.2879377431906613</v>
      </c>
      <c r="S214" s="1">
        <v>257</v>
      </c>
      <c r="T214" s="1">
        <v>3.8443579766536966</v>
      </c>
      <c r="U214" s="1">
        <v>257</v>
      </c>
      <c r="V214" s="1">
        <v>4.381322957198444</v>
      </c>
      <c r="W214" s="1">
        <v>257</v>
      </c>
      <c r="X214" s="1">
        <v>4.0700389105058363</v>
      </c>
      <c r="Y214" s="1">
        <v>257</v>
      </c>
      <c r="Z214" s="1">
        <v>1.6848249027237354</v>
      </c>
      <c r="AA214" s="1">
        <v>257</v>
      </c>
      <c r="AB214" s="1">
        <v>4.7120622568093387</v>
      </c>
      <c r="AC214" s="1">
        <v>257</v>
      </c>
      <c r="AD214" s="1">
        <v>3.5137254901960784</v>
      </c>
      <c r="AE214" s="1">
        <v>255</v>
      </c>
      <c r="AF214" s="1">
        <v>3.4822134387351777</v>
      </c>
      <c r="AG214" s="1">
        <v>253</v>
      </c>
      <c r="AH214" s="1">
        <v>1.9453125</v>
      </c>
      <c r="AI214" s="1">
        <v>256</v>
      </c>
      <c r="AJ214" s="1">
        <v>4.1730769230769234</v>
      </c>
      <c r="AK214" s="1">
        <v>260</v>
      </c>
      <c r="AL214" s="1">
        <v>3.5096525096525095</v>
      </c>
      <c r="AM214" s="1">
        <v>259</v>
      </c>
      <c r="AN214" s="1">
        <v>3.4423076923076925</v>
      </c>
      <c r="AO214" s="1">
        <v>260</v>
      </c>
      <c r="AP214" s="1">
        <v>3.1085271317829459</v>
      </c>
      <c r="AQ214" s="1">
        <v>258</v>
      </c>
      <c r="AR214" s="1">
        <v>3.7635658914728682</v>
      </c>
      <c r="AS214" s="1">
        <v>258</v>
      </c>
      <c r="AT214" s="1">
        <v>4.0622568093385212</v>
      </c>
      <c r="AU214" s="1">
        <v>257</v>
      </c>
      <c r="AV214" s="1">
        <v>4.6115384615384611</v>
      </c>
      <c r="AW214" s="1">
        <v>260</v>
      </c>
    </row>
    <row r="215" spans="1:49" x14ac:dyDescent="0.25">
      <c r="A215" s="22" t="str">
        <f t="shared" si="4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853</v>
      </c>
      <c r="H215" s="1">
        <v>1.7736572890025575</v>
      </c>
      <c r="I215" s="1">
        <v>782</v>
      </c>
      <c r="J215" s="1">
        <v>3.1312741312741315</v>
      </c>
      <c r="K215" s="1">
        <v>777</v>
      </c>
      <c r="L215" s="1">
        <v>2.7589743589743589</v>
      </c>
      <c r="M215" s="1">
        <v>780</v>
      </c>
      <c r="N215" s="1">
        <v>2.5294871794871794</v>
      </c>
      <c r="O215" s="1">
        <v>780</v>
      </c>
      <c r="P215" s="1">
        <v>3.3846153846153846</v>
      </c>
      <c r="Q215" s="1">
        <v>780</v>
      </c>
      <c r="R215" s="1">
        <v>3.4677835051546393</v>
      </c>
      <c r="S215" s="1">
        <v>776</v>
      </c>
      <c r="T215" s="1">
        <v>3.3635187580853816</v>
      </c>
      <c r="U215" s="1">
        <v>773</v>
      </c>
      <c r="V215" s="1">
        <v>3.7102564102564104</v>
      </c>
      <c r="W215" s="1">
        <v>780</v>
      </c>
      <c r="X215" s="1">
        <v>3.7715019255455711</v>
      </c>
      <c r="Y215" s="1">
        <v>779</v>
      </c>
      <c r="Z215" s="1">
        <v>1.7336747759282971</v>
      </c>
      <c r="AA215" s="1">
        <v>781</v>
      </c>
      <c r="AB215" s="1">
        <v>4.3431498079385404</v>
      </c>
      <c r="AC215" s="1">
        <v>781</v>
      </c>
      <c r="AD215" s="1">
        <v>3.5006402048655572</v>
      </c>
      <c r="AE215" s="1">
        <v>781</v>
      </c>
      <c r="AF215" s="1">
        <v>3.5019305019305018</v>
      </c>
      <c r="AG215" s="1">
        <v>777</v>
      </c>
      <c r="AH215" s="1">
        <v>2.0756410256410258</v>
      </c>
      <c r="AI215" s="1">
        <v>780</v>
      </c>
      <c r="AJ215" s="1">
        <v>3.9247448979591835</v>
      </c>
      <c r="AK215" s="1">
        <v>784</v>
      </c>
      <c r="AL215" s="1">
        <v>3.2656449553001279</v>
      </c>
      <c r="AM215" s="1">
        <v>783</v>
      </c>
      <c r="AN215" s="1">
        <v>3.4089743589743589</v>
      </c>
      <c r="AO215" s="1">
        <v>780</v>
      </c>
      <c r="AP215" s="1">
        <v>3.3030690537084397</v>
      </c>
      <c r="AQ215" s="1">
        <v>782</v>
      </c>
      <c r="AR215" s="1">
        <v>4.1730769230769234</v>
      </c>
      <c r="AS215" s="1">
        <v>780</v>
      </c>
      <c r="AT215" s="1">
        <v>3.0128865979381443</v>
      </c>
      <c r="AU215" s="1">
        <v>776</v>
      </c>
      <c r="AV215" s="1">
        <v>4.4744245524296673</v>
      </c>
      <c r="AW215" s="1">
        <v>782</v>
      </c>
    </row>
    <row r="216" spans="1:49" x14ac:dyDescent="0.25">
      <c r="A216" s="22" t="str">
        <f t="shared" si="4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323</v>
      </c>
      <c r="H216" s="1">
        <v>1.5366666666666666</v>
      </c>
      <c r="I216" s="1">
        <v>300</v>
      </c>
      <c r="J216" s="1">
        <v>3.2666666666666666</v>
      </c>
      <c r="K216" s="1">
        <v>300</v>
      </c>
      <c r="L216" s="1">
        <v>2.814189189189189</v>
      </c>
      <c r="M216" s="1">
        <v>296</v>
      </c>
      <c r="N216" s="1">
        <v>2.3422818791946307</v>
      </c>
      <c r="O216" s="1">
        <v>298</v>
      </c>
      <c r="P216" s="1">
        <v>3.5503355704697985</v>
      </c>
      <c r="Q216" s="1">
        <v>298</v>
      </c>
      <c r="R216" s="1">
        <v>3.8754208754208754</v>
      </c>
      <c r="S216" s="1">
        <v>297</v>
      </c>
      <c r="T216" s="1">
        <v>3.6824324324324325</v>
      </c>
      <c r="U216" s="1">
        <v>296</v>
      </c>
      <c r="V216" s="1">
        <v>3.8933333333333335</v>
      </c>
      <c r="W216" s="1">
        <v>300</v>
      </c>
      <c r="X216" s="1">
        <v>3.9328859060402683</v>
      </c>
      <c r="Y216" s="1">
        <v>298</v>
      </c>
      <c r="Z216" s="1">
        <v>1.6912751677852349</v>
      </c>
      <c r="AA216" s="1">
        <v>298</v>
      </c>
      <c r="AB216" s="1">
        <v>3.979933110367893</v>
      </c>
      <c r="AC216" s="1">
        <v>299</v>
      </c>
      <c r="AD216" s="1">
        <v>3.0668896321070234</v>
      </c>
      <c r="AE216" s="1">
        <v>299</v>
      </c>
      <c r="AF216" s="1">
        <v>2.9194630872483223</v>
      </c>
      <c r="AG216" s="1">
        <v>298</v>
      </c>
      <c r="AH216" s="1">
        <v>1.7508417508417509</v>
      </c>
      <c r="AI216" s="1">
        <v>297</v>
      </c>
      <c r="AJ216" s="1">
        <v>3.4548494983277593</v>
      </c>
      <c r="AK216" s="1">
        <v>299</v>
      </c>
      <c r="AL216" s="1">
        <v>2.9047619047619047</v>
      </c>
      <c r="AM216" s="1">
        <v>294</v>
      </c>
      <c r="AN216" s="1">
        <v>2.935593220338983</v>
      </c>
      <c r="AO216" s="1">
        <v>295</v>
      </c>
      <c r="AP216" s="1">
        <v>3.1204013377926421</v>
      </c>
      <c r="AQ216" s="1">
        <v>299</v>
      </c>
      <c r="AR216" s="1">
        <v>3.5433333333333334</v>
      </c>
      <c r="AS216" s="1">
        <v>300</v>
      </c>
      <c r="AT216" s="1">
        <v>2.9731543624161074</v>
      </c>
      <c r="AU216" s="1">
        <v>298</v>
      </c>
      <c r="AV216" s="1">
        <v>3.49</v>
      </c>
      <c r="AW216" s="1">
        <v>300</v>
      </c>
    </row>
    <row r="217" spans="1:49" x14ac:dyDescent="0.25">
      <c r="A217" s="22" t="str">
        <f t="shared" si="4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198</v>
      </c>
      <c r="H217" s="1">
        <v>1.6839080459770115</v>
      </c>
      <c r="I217" s="1">
        <v>174</v>
      </c>
      <c r="J217" s="1">
        <v>3.1839080459770117</v>
      </c>
      <c r="K217" s="1">
        <v>174</v>
      </c>
      <c r="L217" s="1">
        <v>2.8333333333333335</v>
      </c>
      <c r="M217" s="1">
        <v>174</v>
      </c>
      <c r="N217" s="1">
        <v>2.3641618497109826</v>
      </c>
      <c r="O217" s="1">
        <v>173</v>
      </c>
      <c r="P217" s="1">
        <v>3.5172413793103448</v>
      </c>
      <c r="Q217" s="1">
        <v>174</v>
      </c>
      <c r="R217" s="1">
        <v>4.1149425287356323</v>
      </c>
      <c r="S217" s="1">
        <v>174</v>
      </c>
      <c r="T217" s="1">
        <v>3.4825581395348837</v>
      </c>
      <c r="U217" s="1">
        <v>172</v>
      </c>
      <c r="V217" s="1">
        <v>3.8959537572254335</v>
      </c>
      <c r="W217" s="1">
        <v>173</v>
      </c>
      <c r="X217" s="1">
        <v>3.632183908045977</v>
      </c>
      <c r="Y217" s="1">
        <v>174</v>
      </c>
      <c r="Z217" s="1">
        <v>1.9707602339181287</v>
      </c>
      <c r="AA217" s="1">
        <v>171</v>
      </c>
      <c r="AB217" s="1">
        <v>4.5260115606936413</v>
      </c>
      <c r="AC217" s="1">
        <v>173</v>
      </c>
      <c r="AD217" s="1">
        <v>3.5321637426900585</v>
      </c>
      <c r="AE217" s="1">
        <v>171</v>
      </c>
      <c r="AF217" s="1">
        <v>3.6220930232558142</v>
      </c>
      <c r="AG217" s="1">
        <v>172</v>
      </c>
      <c r="AH217" s="1">
        <v>2.3508771929824563</v>
      </c>
      <c r="AI217" s="1">
        <v>171</v>
      </c>
      <c r="AJ217" s="1">
        <v>4.3142857142857141</v>
      </c>
      <c r="AK217" s="1">
        <v>175</v>
      </c>
      <c r="AL217" s="1">
        <v>4.0057803468208091</v>
      </c>
      <c r="AM217" s="1">
        <v>173</v>
      </c>
      <c r="AN217" s="1">
        <v>3.647398843930636</v>
      </c>
      <c r="AO217" s="1">
        <v>173</v>
      </c>
      <c r="AP217" s="1">
        <v>3.352601156069364</v>
      </c>
      <c r="AQ217" s="1">
        <v>173</v>
      </c>
      <c r="AR217" s="1">
        <v>3.8390804597701149</v>
      </c>
      <c r="AS217" s="1">
        <v>174</v>
      </c>
      <c r="AT217" s="1">
        <v>3.7528735632183907</v>
      </c>
      <c r="AU217" s="1">
        <v>174</v>
      </c>
      <c r="AV217" s="1">
        <v>4.4011627906976747</v>
      </c>
      <c r="AW217" s="1">
        <v>172</v>
      </c>
    </row>
    <row r="218" spans="1:49" x14ac:dyDescent="0.25">
      <c r="A218" s="22" t="str">
        <f t="shared" si="4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168</v>
      </c>
      <c r="H218" s="1">
        <v>1.7151898734177216</v>
      </c>
      <c r="I218" s="1">
        <v>158</v>
      </c>
      <c r="J218" s="1">
        <v>2.9182389937106916</v>
      </c>
      <c r="K218" s="1">
        <v>159</v>
      </c>
      <c r="L218" s="1">
        <v>2.4842767295597485</v>
      </c>
      <c r="M218" s="1">
        <v>159</v>
      </c>
      <c r="N218" s="1">
        <v>2.3375796178343951</v>
      </c>
      <c r="O218" s="1">
        <v>157</v>
      </c>
      <c r="P218" s="1">
        <v>3.4177215189873418</v>
      </c>
      <c r="Q218" s="1">
        <v>158</v>
      </c>
      <c r="R218" s="1">
        <v>3.9119496855345912</v>
      </c>
      <c r="S218" s="1">
        <v>159</v>
      </c>
      <c r="T218" s="1">
        <v>3.0516129032258066</v>
      </c>
      <c r="U218" s="1">
        <v>155</v>
      </c>
      <c r="V218" s="1">
        <v>3.1509433962264151</v>
      </c>
      <c r="W218" s="1">
        <v>159</v>
      </c>
      <c r="X218" s="1">
        <v>3.2278481012658227</v>
      </c>
      <c r="Y218" s="1">
        <v>158</v>
      </c>
      <c r="Z218" s="1">
        <v>1.8924050632911393</v>
      </c>
      <c r="AA218" s="1">
        <v>158</v>
      </c>
      <c r="AB218" s="1">
        <v>4.7388535031847132</v>
      </c>
      <c r="AC218" s="1">
        <v>157</v>
      </c>
      <c r="AD218" s="1">
        <v>3.7133757961783438</v>
      </c>
      <c r="AE218" s="1">
        <v>157</v>
      </c>
      <c r="AF218" s="1">
        <v>3.9423076923076925</v>
      </c>
      <c r="AG218" s="1">
        <v>156</v>
      </c>
      <c r="AH218" s="1">
        <v>2.1337579617834397</v>
      </c>
      <c r="AI218" s="1">
        <v>157</v>
      </c>
      <c r="AJ218" s="1">
        <v>4.6187500000000004</v>
      </c>
      <c r="AK218" s="1">
        <v>160</v>
      </c>
      <c r="AL218" s="1">
        <v>3.89937106918239</v>
      </c>
      <c r="AM218" s="1">
        <v>159</v>
      </c>
      <c r="AN218" s="1">
        <v>3.9056603773584904</v>
      </c>
      <c r="AO218" s="1">
        <v>159</v>
      </c>
      <c r="AP218" s="1">
        <v>3.6687500000000002</v>
      </c>
      <c r="AQ218" s="1">
        <v>160</v>
      </c>
      <c r="AR218" s="1">
        <v>4.1937499999999996</v>
      </c>
      <c r="AS218" s="1">
        <v>160</v>
      </c>
      <c r="AT218" s="1">
        <v>3.3962264150943398</v>
      </c>
      <c r="AU218" s="1">
        <v>159</v>
      </c>
      <c r="AV218" s="1">
        <v>5.0750000000000002</v>
      </c>
      <c r="AW218" s="1">
        <v>160</v>
      </c>
    </row>
    <row r="219" spans="1:49" x14ac:dyDescent="0.25">
      <c r="A219" s="22" t="str">
        <f t="shared" si="4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3214</v>
      </c>
      <c r="H219" s="1">
        <v>1.702893436838391</v>
      </c>
      <c r="I219" s="1">
        <v>2834</v>
      </c>
      <c r="J219" s="1">
        <v>3.2533568904593642</v>
      </c>
      <c r="K219" s="1">
        <v>2830</v>
      </c>
      <c r="L219" s="1">
        <v>2.853857041755131</v>
      </c>
      <c r="M219" s="1">
        <v>2826</v>
      </c>
      <c r="N219" s="1">
        <v>2.5582713425433936</v>
      </c>
      <c r="O219" s="1">
        <v>2823</v>
      </c>
      <c r="P219" s="1">
        <v>3.5894251242015613</v>
      </c>
      <c r="Q219" s="1">
        <v>2818</v>
      </c>
      <c r="R219" s="1">
        <v>3.897027600849257</v>
      </c>
      <c r="S219" s="1">
        <v>2826</v>
      </c>
      <c r="T219" s="1">
        <v>3.55908604069975</v>
      </c>
      <c r="U219" s="1">
        <v>2801</v>
      </c>
      <c r="V219" s="1">
        <v>3.857193354542241</v>
      </c>
      <c r="W219" s="1">
        <v>2829</v>
      </c>
      <c r="X219" s="1">
        <v>3.8372917405175468</v>
      </c>
      <c r="Y219" s="1">
        <v>2821</v>
      </c>
      <c r="Z219" s="1">
        <v>1.7463536108146567</v>
      </c>
      <c r="AA219" s="1">
        <v>2811</v>
      </c>
      <c r="AB219" s="1">
        <v>3.9105806911293195</v>
      </c>
      <c r="AC219" s="1">
        <v>2807</v>
      </c>
      <c r="AD219" s="1">
        <v>3.0413399857448327</v>
      </c>
      <c r="AE219" s="1">
        <v>2806</v>
      </c>
      <c r="AF219" s="1">
        <v>2.9906843425295593</v>
      </c>
      <c r="AG219" s="1">
        <v>2791</v>
      </c>
      <c r="AH219" s="1">
        <v>1.9543183440399714</v>
      </c>
      <c r="AI219" s="1">
        <v>2802</v>
      </c>
      <c r="AJ219" s="1">
        <v>4.0533895328415879</v>
      </c>
      <c r="AK219" s="1">
        <v>2847</v>
      </c>
      <c r="AL219" s="1">
        <v>3.500703729767769</v>
      </c>
      <c r="AM219" s="1">
        <v>2842</v>
      </c>
      <c r="AN219" s="1">
        <v>3.4401420959147426</v>
      </c>
      <c r="AO219" s="1">
        <v>2815</v>
      </c>
      <c r="AP219" s="1">
        <v>3.2936789772727271</v>
      </c>
      <c r="AQ219" s="1">
        <v>2816</v>
      </c>
      <c r="AR219" s="1">
        <v>3.7495597041211695</v>
      </c>
      <c r="AS219" s="1">
        <v>2839</v>
      </c>
      <c r="AT219" s="1">
        <v>3.3333333333333335</v>
      </c>
      <c r="AU219" s="1">
        <v>2829</v>
      </c>
      <c r="AV219" s="1">
        <v>3.5603813559322033</v>
      </c>
      <c r="AW219" s="1">
        <v>2832</v>
      </c>
    </row>
    <row r="220" spans="1:49" x14ac:dyDescent="0.25">
      <c r="A220" s="22" t="str">
        <f t="shared" si="4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361</v>
      </c>
      <c r="H220" s="1">
        <v>1.8558282208588956</v>
      </c>
      <c r="I220" s="1">
        <v>326</v>
      </c>
      <c r="J220" s="1">
        <v>3.4202453987730062</v>
      </c>
      <c r="K220" s="1">
        <v>326</v>
      </c>
      <c r="L220" s="1">
        <v>2.9323076923076923</v>
      </c>
      <c r="M220" s="1">
        <v>325</v>
      </c>
      <c r="N220" s="1">
        <v>2.5652173913043477</v>
      </c>
      <c r="O220" s="1">
        <v>322</v>
      </c>
      <c r="P220" s="1">
        <v>3.609230769230769</v>
      </c>
      <c r="Q220" s="1">
        <v>325</v>
      </c>
      <c r="R220" s="1">
        <v>4.0308641975308639</v>
      </c>
      <c r="S220" s="1">
        <v>324</v>
      </c>
      <c r="T220" s="1">
        <v>3.1588785046728973</v>
      </c>
      <c r="U220" s="1">
        <v>321</v>
      </c>
      <c r="V220" s="1">
        <v>3.0889570552147241</v>
      </c>
      <c r="W220" s="1">
        <v>326</v>
      </c>
      <c r="X220" s="1">
        <v>3.3846153846153846</v>
      </c>
      <c r="Y220" s="1">
        <v>325</v>
      </c>
      <c r="Z220" s="1">
        <v>1.9907407407407407</v>
      </c>
      <c r="AA220" s="1">
        <v>324</v>
      </c>
      <c r="AB220" s="1">
        <v>4.5784615384615384</v>
      </c>
      <c r="AC220" s="1">
        <v>325</v>
      </c>
      <c r="AD220" s="1">
        <v>3.8266253869969042</v>
      </c>
      <c r="AE220" s="1">
        <v>323</v>
      </c>
      <c r="AF220" s="1">
        <v>3.9371069182389937</v>
      </c>
      <c r="AG220" s="1">
        <v>318</v>
      </c>
      <c r="AH220" s="1">
        <v>2.1428571428571428</v>
      </c>
      <c r="AI220" s="1">
        <v>322</v>
      </c>
      <c r="AJ220" s="1">
        <v>4.4892966360856272</v>
      </c>
      <c r="AK220" s="1">
        <v>327</v>
      </c>
      <c r="AL220" s="1">
        <v>4.0550458715596331</v>
      </c>
      <c r="AM220" s="1">
        <v>327</v>
      </c>
      <c r="AN220" s="1">
        <v>4.0712074303405572</v>
      </c>
      <c r="AO220" s="1">
        <v>323</v>
      </c>
      <c r="AP220" s="1">
        <v>3.68</v>
      </c>
      <c r="AQ220" s="1">
        <v>325</v>
      </c>
      <c r="AR220" s="1">
        <v>4.3577981651376145</v>
      </c>
      <c r="AS220" s="1">
        <v>327</v>
      </c>
      <c r="AT220" s="1">
        <v>3.0369230769230771</v>
      </c>
      <c r="AU220" s="1">
        <v>325</v>
      </c>
      <c r="AV220" s="1">
        <v>4.7155963302752291</v>
      </c>
      <c r="AW220" s="1">
        <v>327</v>
      </c>
    </row>
    <row r="221" spans="1:49" x14ac:dyDescent="0.25">
      <c r="A221" s="22" t="str">
        <f t="shared" si="4"/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1.652542372881356</v>
      </c>
      <c r="I221" s="1">
        <v>118</v>
      </c>
      <c r="J221" s="1">
        <v>3.1610169491525424</v>
      </c>
      <c r="K221" s="1">
        <v>118</v>
      </c>
      <c r="L221" s="1">
        <v>2.8205128205128207</v>
      </c>
      <c r="M221" s="1">
        <v>117</v>
      </c>
      <c r="N221" s="1">
        <v>2.3728813559322033</v>
      </c>
      <c r="O221" s="1">
        <v>118</v>
      </c>
      <c r="P221" s="1">
        <v>3.7435897435897436</v>
      </c>
      <c r="Q221" s="1">
        <v>117</v>
      </c>
      <c r="R221" s="1">
        <v>4.2478632478632479</v>
      </c>
      <c r="S221" s="1">
        <v>117</v>
      </c>
      <c r="T221" s="1">
        <v>3.3644067796610169</v>
      </c>
      <c r="U221" s="1">
        <v>118</v>
      </c>
      <c r="V221" s="1">
        <v>3.5555555555555554</v>
      </c>
      <c r="W221" s="1">
        <v>117</v>
      </c>
      <c r="X221" s="1">
        <v>3.5423728813559321</v>
      </c>
      <c r="Y221" s="1">
        <v>118</v>
      </c>
      <c r="Z221" s="1">
        <v>2.3846153846153846</v>
      </c>
      <c r="AA221" s="1">
        <v>117</v>
      </c>
      <c r="AB221" s="1">
        <v>4.6355932203389827</v>
      </c>
      <c r="AC221" s="1">
        <v>118</v>
      </c>
      <c r="AD221" s="1">
        <v>3.6206896551724137</v>
      </c>
      <c r="AE221" s="1">
        <v>116</v>
      </c>
      <c r="AF221" s="1">
        <v>3.8879310344827585</v>
      </c>
      <c r="AG221" s="1">
        <v>116</v>
      </c>
      <c r="AH221" s="1">
        <v>2.2564102564102564</v>
      </c>
      <c r="AI221" s="1">
        <v>117</v>
      </c>
      <c r="AJ221" s="1">
        <v>4.5630252100840334</v>
      </c>
      <c r="AK221" s="1">
        <v>119</v>
      </c>
      <c r="AL221" s="1">
        <v>4.0084033613445378</v>
      </c>
      <c r="AM221" s="1">
        <v>119</v>
      </c>
      <c r="AN221" s="1">
        <v>3.9322033898305087</v>
      </c>
      <c r="AO221" s="1">
        <v>118</v>
      </c>
      <c r="AP221" s="1">
        <v>3.5847457627118646</v>
      </c>
      <c r="AQ221" s="1">
        <v>118</v>
      </c>
      <c r="AR221" s="1">
        <v>4</v>
      </c>
      <c r="AS221" s="1">
        <v>118</v>
      </c>
      <c r="AT221" s="1">
        <v>3.7179487179487181</v>
      </c>
      <c r="AU221" s="1">
        <v>117</v>
      </c>
      <c r="AV221" s="1">
        <v>4.8559322033898304</v>
      </c>
      <c r="AW221" s="1">
        <v>118</v>
      </c>
    </row>
    <row r="222" spans="1:49" x14ac:dyDescent="0.25">
      <c r="A222" s="22" t="str">
        <f t="shared" si="4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18</v>
      </c>
      <c r="H222" s="1">
        <v>1.5555555555555556</v>
      </c>
      <c r="I222" s="1">
        <v>18</v>
      </c>
      <c r="J222" s="1">
        <v>3.1111111111111112</v>
      </c>
      <c r="K222" s="1">
        <v>18</v>
      </c>
      <c r="L222" s="1">
        <v>2.7777777777777777</v>
      </c>
      <c r="M222" s="1">
        <v>18</v>
      </c>
      <c r="N222" s="1">
        <v>1.8333333333333333</v>
      </c>
      <c r="O222" s="1">
        <v>18</v>
      </c>
      <c r="P222" s="1">
        <v>3.7777777777777777</v>
      </c>
      <c r="Q222" s="1">
        <v>18</v>
      </c>
      <c r="R222" s="1">
        <v>4.0555555555555554</v>
      </c>
      <c r="S222" s="1">
        <v>18</v>
      </c>
      <c r="T222" s="1">
        <v>4</v>
      </c>
      <c r="U222" s="1">
        <v>18</v>
      </c>
      <c r="V222" s="1">
        <v>3.9444444444444446</v>
      </c>
      <c r="W222" s="1">
        <v>18</v>
      </c>
      <c r="X222" s="1">
        <v>3.9444444444444446</v>
      </c>
      <c r="Y222" s="1">
        <v>18</v>
      </c>
      <c r="Z222" s="1">
        <v>1.9444444444444444</v>
      </c>
      <c r="AA222" s="1">
        <v>18</v>
      </c>
      <c r="AB222" s="1">
        <v>5.1111111111111107</v>
      </c>
      <c r="AC222" s="1">
        <v>18</v>
      </c>
      <c r="AD222" s="1">
        <v>4.0555555555555554</v>
      </c>
      <c r="AE222" s="1">
        <v>18</v>
      </c>
      <c r="AF222" s="1">
        <v>4.6111111111111107</v>
      </c>
      <c r="AG222" s="1">
        <v>18</v>
      </c>
      <c r="AH222" s="1">
        <v>2.5</v>
      </c>
      <c r="AI222" s="1">
        <v>18</v>
      </c>
      <c r="AJ222" s="1">
        <v>4.8888888888888893</v>
      </c>
      <c r="AK222" s="1">
        <v>18</v>
      </c>
      <c r="AL222" s="1">
        <v>4.2777777777777777</v>
      </c>
      <c r="AM222" s="1">
        <v>18</v>
      </c>
      <c r="AN222" s="1">
        <v>4.166666666666667</v>
      </c>
      <c r="AO222" s="1">
        <v>18</v>
      </c>
      <c r="AP222" s="1">
        <v>3.7777777777777777</v>
      </c>
      <c r="AQ222" s="1">
        <v>18</v>
      </c>
      <c r="AR222" s="1">
        <v>4.1111111111111107</v>
      </c>
      <c r="AS222" s="1">
        <v>18</v>
      </c>
      <c r="AT222" s="1">
        <v>4.1111111111111107</v>
      </c>
      <c r="AU222" s="1">
        <v>18</v>
      </c>
      <c r="AV222" s="1">
        <v>5.2222222222222223</v>
      </c>
      <c r="AW222" s="1">
        <v>18</v>
      </c>
    </row>
    <row r="223" spans="1:49" x14ac:dyDescent="0.25">
      <c r="A223" s="22" t="str">
        <f t="shared" si="4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1718</v>
      </c>
      <c r="H223" s="1">
        <v>1.6944444444444444</v>
      </c>
      <c r="I223" s="1">
        <v>1584</v>
      </c>
      <c r="J223" s="1">
        <v>3.1658227848101266</v>
      </c>
      <c r="K223" s="1">
        <v>1580</v>
      </c>
      <c r="L223" s="1">
        <v>2.8273015873015872</v>
      </c>
      <c r="M223" s="1">
        <v>1575</v>
      </c>
      <c r="N223" s="1">
        <v>2.4689086294416245</v>
      </c>
      <c r="O223" s="1">
        <v>1576</v>
      </c>
      <c r="P223" s="1">
        <v>3.5259822560202787</v>
      </c>
      <c r="Q223" s="1">
        <v>1578</v>
      </c>
      <c r="R223" s="1">
        <v>3.7270424319189361</v>
      </c>
      <c r="S223" s="1">
        <v>1579</v>
      </c>
      <c r="T223" s="1">
        <v>3.4734144778987828</v>
      </c>
      <c r="U223" s="1">
        <v>1561</v>
      </c>
      <c r="V223" s="1">
        <v>3.7629582806573958</v>
      </c>
      <c r="W223" s="1">
        <v>1582</v>
      </c>
      <c r="X223" s="1">
        <v>3.907994923857868</v>
      </c>
      <c r="Y223" s="1">
        <v>1576</v>
      </c>
      <c r="Z223" s="1">
        <v>2.1505717916137228</v>
      </c>
      <c r="AA223" s="1">
        <v>1574</v>
      </c>
      <c r="AB223" s="1">
        <v>4.2776365946632779</v>
      </c>
      <c r="AC223" s="1">
        <v>1574</v>
      </c>
      <c r="AD223" s="1">
        <v>3.3428935627788401</v>
      </c>
      <c r="AE223" s="1">
        <v>1569</v>
      </c>
      <c r="AF223" s="1">
        <v>3.2113665389527459</v>
      </c>
      <c r="AG223" s="1">
        <v>1566</v>
      </c>
      <c r="AH223" s="1">
        <v>2.2520634920634919</v>
      </c>
      <c r="AI223" s="1">
        <v>1575</v>
      </c>
      <c r="AJ223" s="1">
        <v>3.7160804020100504</v>
      </c>
      <c r="AK223" s="1">
        <v>1592</v>
      </c>
      <c r="AL223" s="1">
        <v>3.1602523659305994</v>
      </c>
      <c r="AM223" s="1">
        <v>1585</v>
      </c>
      <c r="AN223" s="1">
        <v>3.1763959390862944</v>
      </c>
      <c r="AO223" s="1">
        <v>1576</v>
      </c>
      <c r="AP223" s="1">
        <v>3.1989828353464715</v>
      </c>
      <c r="AQ223" s="1">
        <v>1573</v>
      </c>
      <c r="AR223" s="1">
        <v>4.3072555205047323</v>
      </c>
      <c r="AS223" s="1">
        <v>1585</v>
      </c>
      <c r="AT223" s="1">
        <v>3.0956907477820024</v>
      </c>
      <c r="AU223" s="1">
        <v>1578</v>
      </c>
      <c r="AV223" s="1">
        <v>3.7965887555274795</v>
      </c>
      <c r="AW223" s="1">
        <v>1583</v>
      </c>
    </row>
    <row r="224" spans="1:49" x14ac:dyDescent="0.25">
      <c r="A224" s="22" t="str">
        <f t="shared" si="4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211</v>
      </c>
      <c r="H224" s="1">
        <v>1.9948717948717949</v>
      </c>
      <c r="I224" s="1">
        <v>195</v>
      </c>
      <c r="J224" s="1">
        <v>3.4432989690721651</v>
      </c>
      <c r="K224" s="1">
        <v>194</v>
      </c>
      <c r="L224" s="1">
        <v>2.7897435897435896</v>
      </c>
      <c r="M224" s="1">
        <v>195</v>
      </c>
      <c r="N224" s="1">
        <v>2.405128205128205</v>
      </c>
      <c r="O224" s="1">
        <v>195</v>
      </c>
      <c r="P224" s="1">
        <v>3.687179487179487</v>
      </c>
      <c r="Q224" s="1">
        <v>195</v>
      </c>
      <c r="R224" s="1">
        <v>3.8512820512820514</v>
      </c>
      <c r="S224" s="1">
        <v>195</v>
      </c>
      <c r="T224" s="1">
        <v>3.6927083333333335</v>
      </c>
      <c r="U224" s="1">
        <v>192</v>
      </c>
      <c r="V224" s="1">
        <v>3.9792746113989637</v>
      </c>
      <c r="W224" s="1">
        <v>193</v>
      </c>
      <c r="X224" s="1">
        <v>3.8186528497409324</v>
      </c>
      <c r="Y224" s="1">
        <v>193</v>
      </c>
      <c r="Z224" s="1">
        <v>2.463917525773196</v>
      </c>
      <c r="AA224" s="1">
        <v>194</v>
      </c>
      <c r="AB224" s="1">
        <v>4.7886597938144329</v>
      </c>
      <c r="AC224" s="1">
        <v>194</v>
      </c>
      <c r="AD224" s="1">
        <v>3.7216494845360826</v>
      </c>
      <c r="AE224" s="1">
        <v>194</v>
      </c>
      <c r="AF224" s="1">
        <v>3.8195876288659796</v>
      </c>
      <c r="AG224" s="1">
        <v>194</v>
      </c>
      <c r="AH224" s="1">
        <v>2.8238341968911915</v>
      </c>
      <c r="AI224" s="1">
        <v>193</v>
      </c>
      <c r="AJ224" s="1">
        <v>3.9795918367346941</v>
      </c>
      <c r="AK224" s="1">
        <v>196</v>
      </c>
      <c r="AL224" s="1">
        <v>3.4336734693877551</v>
      </c>
      <c r="AM224" s="1">
        <v>196</v>
      </c>
      <c r="AN224" s="1">
        <v>3.4455958549222796</v>
      </c>
      <c r="AO224" s="1">
        <v>193</v>
      </c>
      <c r="AP224" s="1">
        <v>3.3612565445026177</v>
      </c>
      <c r="AQ224" s="1">
        <v>191</v>
      </c>
      <c r="AR224" s="1">
        <v>4.0564102564102562</v>
      </c>
      <c r="AS224" s="1">
        <v>195</v>
      </c>
      <c r="AT224" s="1">
        <v>3.4690721649484537</v>
      </c>
      <c r="AU224" s="1">
        <v>194</v>
      </c>
      <c r="AV224" s="1">
        <v>4.5948717948717945</v>
      </c>
      <c r="AW224" s="1">
        <v>195</v>
      </c>
    </row>
    <row r="225" spans="1:49" x14ac:dyDescent="0.25">
      <c r="A225" s="22" t="str">
        <f t="shared" si="4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1009</v>
      </c>
      <c r="H225" s="1">
        <v>1.7622149837133549</v>
      </c>
      <c r="I225" s="1">
        <v>921</v>
      </c>
      <c r="J225" s="1">
        <v>3.2663043478260869</v>
      </c>
      <c r="K225" s="1">
        <v>920</v>
      </c>
      <c r="L225" s="1">
        <v>2.7453754080522308</v>
      </c>
      <c r="M225" s="1">
        <v>919</v>
      </c>
      <c r="N225" s="1">
        <v>2.5578602620087336</v>
      </c>
      <c r="O225" s="1">
        <v>916</v>
      </c>
      <c r="P225" s="1">
        <v>3.3991275899672848</v>
      </c>
      <c r="Q225" s="1">
        <v>917</v>
      </c>
      <c r="R225" s="1">
        <v>3.4825708061002181</v>
      </c>
      <c r="S225" s="1">
        <v>918</v>
      </c>
      <c r="T225" s="1">
        <v>3.437636761487965</v>
      </c>
      <c r="U225" s="1">
        <v>914</v>
      </c>
      <c r="V225" s="1">
        <v>4.1281216069489686</v>
      </c>
      <c r="W225" s="1">
        <v>921</v>
      </c>
      <c r="X225" s="1">
        <v>3.9467969598262758</v>
      </c>
      <c r="Y225" s="1">
        <v>921</v>
      </c>
      <c r="Z225" s="1">
        <v>1.7787418655097613</v>
      </c>
      <c r="AA225" s="1">
        <v>922</v>
      </c>
      <c r="AB225" s="1">
        <v>4.1893939393939394</v>
      </c>
      <c r="AC225" s="1">
        <v>924</v>
      </c>
      <c r="AD225" s="1">
        <v>3.3173913043478263</v>
      </c>
      <c r="AE225" s="1">
        <v>920</v>
      </c>
      <c r="AF225" s="1">
        <v>3.3147540983606558</v>
      </c>
      <c r="AG225" s="1">
        <v>915</v>
      </c>
      <c r="AH225" s="1">
        <v>2.0663764961915123</v>
      </c>
      <c r="AI225" s="1">
        <v>919</v>
      </c>
      <c r="AJ225" s="1">
        <v>3.7376344086021507</v>
      </c>
      <c r="AK225" s="1">
        <v>930</v>
      </c>
      <c r="AL225" s="1">
        <v>3.0893433799784713</v>
      </c>
      <c r="AM225" s="1">
        <v>929</v>
      </c>
      <c r="AN225" s="1">
        <v>3.2317736670293797</v>
      </c>
      <c r="AO225" s="1">
        <v>919</v>
      </c>
      <c r="AP225" s="1">
        <v>3.1626898047722345</v>
      </c>
      <c r="AQ225" s="1">
        <v>922</v>
      </c>
      <c r="AR225" s="1">
        <v>4.1885775862068968</v>
      </c>
      <c r="AS225" s="1">
        <v>928</v>
      </c>
      <c r="AT225" s="1">
        <v>3.3449401523394995</v>
      </c>
      <c r="AU225" s="1">
        <v>919</v>
      </c>
      <c r="AV225" s="1">
        <v>4.0140997830802601</v>
      </c>
      <c r="AW225" s="1">
        <v>922</v>
      </c>
    </row>
    <row r="226" spans="1:49" x14ac:dyDescent="0.25">
      <c r="A226" s="22" t="str">
        <f t="shared" si="4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3339</v>
      </c>
      <c r="H226" s="1">
        <v>1.5525216832637327</v>
      </c>
      <c r="I226" s="1">
        <v>3113</v>
      </c>
      <c r="J226" s="1">
        <v>3.3041519150305763</v>
      </c>
      <c r="K226" s="1">
        <v>3107</v>
      </c>
      <c r="L226" s="1">
        <v>2.7292675056469831</v>
      </c>
      <c r="M226" s="1">
        <v>3099</v>
      </c>
      <c r="N226" s="1">
        <v>2.4676165803108807</v>
      </c>
      <c r="O226" s="1">
        <v>3088</v>
      </c>
      <c r="P226" s="1">
        <v>3.468284789644013</v>
      </c>
      <c r="Q226" s="1">
        <v>3090</v>
      </c>
      <c r="R226" s="1">
        <v>3.9703608247422681</v>
      </c>
      <c r="S226" s="1">
        <v>3104</v>
      </c>
      <c r="T226" s="1">
        <v>3.2998696219035204</v>
      </c>
      <c r="U226" s="1">
        <v>3068</v>
      </c>
      <c r="V226" s="1">
        <v>3.646640826873385</v>
      </c>
      <c r="W226" s="1">
        <v>3096</v>
      </c>
      <c r="X226" s="1">
        <v>3.4954780361757107</v>
      </c>
      <c r="Y226" s="1">
        <v>3096</v>
      </c>
      <c r="Z226" s="1">
        <v>1.9518578352180938</v>
      </c>
      <c r="AA226" s="1">
        <v>3095</v>
      </c>
      <c r="AB226" s="1">
        <v>4.363518758085382</v>
      </c>
      <c r="AC226" s="1">
        <v>3092</v>
      </c>
      <c r="AD226" s="1">
        <v>3.159598575590806</v>
      </c>
      <c r="AE226" s="1">
        <v>3089</v>
      </c>
      <c r="AF226" s="1">
        <v>3.3677524429967427</v>
      </c>
      <c r="AG226" s="1">
        <v>3070</v>
      </c>
      <c r="AH226" s="1">
        <v>2.1257678629162626</v>
      </c>
      <c r="AI226" s="1">
        <v>3093</v>
      </c>
      <c r="AJ226" s="1">
        <v>3.9031119666345844</v>
      </c>
      <c r="AK226" s="1">
        <v>3117</v>
      </c>
      <c r="AL226" s="1">
        <v>3.3754826254826256</v>
      </c>
      <c r="AM226" s="1">
        <v>3108</v>
      </c>
      <c r="AN226" s="1">
        <v>3.3225283630470015</v>
      </c>
      <c r="AO226" s="1">
        <v>3085</v>
      </c>
      <c r="AP226" s="1">
        <v>3.1246358044674651</v>
      </c>
      <c r="AQ226" s="1">
        <v>3089</v>
      </c>
      <c r="AR226" s="1">
        <v>3.5996137753459929</v>
      </c>
      <c r="AS226" s="1">
        <v>3107</v>
      </c>
      <c r="AT226" s="1">
        <v>3.4504038772213246</v>
      </c>
      <c r="AU226" s="1">
        <v>3095</v>
      </c>
      <c r="AV226" s="1">
        <v>3.9533612093920873</v>
      </c>
      <c r="AW226" s="1">
        <v>3109</v>
      </c>
    </row>
    <row r="227" spans="1:49" x14ac:dyDescent="0.25">
      <c r="A227" s="22" t="str">
        <f t="shared" si="4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1.76878612716763</v>
      </c>
      <c r="I227" s="1">
        <v>173</v>
      </c>
      <c r="J227" s="1">
        <v>3.5465116279069768</v>
      </c>
      <c r="K227" s="1">
        <v>172</v>
      </c>
      <c r="L227" s="1">
        <v>2.9064327485380117</v>
      </c>
      <c r="M227" s="1">
        <v>171</v>
      </c>
      <c r="N227" s="1">
        <v>2.3546511627906979</v>
      </c>
      <c r="O227" s="1">
        <v>172</v>
      </c>
      <c r="P227" s="1">
        <v>3.8488372093023258</v>
      </c>
      <c r="Q227" s="1">
        <v>172</v>
      </c>
      <c r="R227" s="1">
        <v>4.0877192982456139</v>
      </c>
      <c r="S227" s="1">
        <v>171</v>
      </c>
      <c r="T227" s="1">
        <v>3.3550295857988166</v>
      </c>
      <c r="U227" s="1">
        <v>169</v>
      </c>
      <c r="V227" s="1">
        <v>4.1802325581395348</v>
      </c>
      <c r="W227" s="1">
        <v>172</v>
      </c>
      <c r="X227" s="1">
        <v>3.9884393063583814</v>
      </c>
      <c r="Y227" s="1">
        <v>173</v>
      </c>
      <c r="Z227" s="1">
        <v>1.9532163742690059</v>
      </c>
      <c r="AA227" s="1">
        <v>171</v>
      </c>
      <c r="AB227" s="1">
        <v>4.8662790697674421</v>
      </c>
      <c r="AC227" s="1">
        <v>172</v>
      </c>
      <c r="AD227" s="1">
        <v>3.75</v>
      </c>
      <c r="AE227" s="1">
        <v>172</v>
      </c>
      <c r="AF227" s="1">
        <v>4.2674418604651159</v>
      </c>
      <c r="AG227" s="1">
        <v>172</v>
      </c>
      <c r="AH227" s="1">
        <v>2.5755813953488373</v>
      </c>
      <c r="AI227" s="1">
        <v>172</v>
      </c>
      <c r="AJ227" s="1">
        <v>4.72</v>
      </c>
      <c r="AK227" s="1">
        <v>175</v>
      </c>
      <c r="AL227" s="1">
        <v>4.1896551724137927</v>
      </c>
      <c r="AM227" s="1">
        <v>174</v>
      </c>
      <c r="AN227" s="1">
        <v>4.0231213872832372</v>
      </c>
      <c r="AO227" s="1">
        <v>173</v>
      </c>
      <c r="AP227" s="1">
        <v>3.4425287356321839</v>
      </c>
      <c r="AQ227" s="1">
        <v>174</v>
      </c>
      <c r="AR227" s="1">
        <v>3.653179190751445</v>
      </c>
      <c r="AS227" s="1">
        <v>173</v>
      </c>
      <c r="AT227" s="1">
        <v>4.5202312138728322</v>
      </c>
      <c r="AU227" s="1">
        <v>173</v>
      </c>
      <c r="AV227" s="1">
        <v>5.2701149425287355</v>
      </c>
      <c r="AW227" s="1">
        <v>174</v>
      </c>
    </row>
    <row r="228" spans="1:49" x14ac:dyDescent="0.25">
      <c r="A228" s="22" t="str">
        <f t="shared" si="4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67</v>
      </c>
      <c r="H228" s="1">
        <v>1.859375</v>
      </c>
      <c r="I228" s="1">
        <v>64</v>
      </c>
      <c r="J228" s="1">
        <v>3.09375</v>
      </c>
      <c r="K228" s="1">
        <v>64</v>
      </c>
      <c r="L228" s="1">
        <v>2.71875</v>
      </c>
      <c r="M228" s="1">
        <v>64</v>
      </c>
      <c r="N228" s="1">
        <v>2.2419354838709675</v>
      </c>
      <c r="O228" s="1">
        <v>62</v>
      </c>
      <c r="P228" s="1">
        <v>3.734375</v>
      </c>
      <c r="Q228" s="1">
        <v>64</v>
      </c>
      <c r="R228" s="1">
        <v>4.1746031746031749</v>
      </c>
      <c r="S228" s="1">
        <v>63</v>
      </c>
      <c r="T228" s="1">
        <v>3.5396825396825395</v>
      </c>
      <c r="U228" s="1">
        <v>63</v>
      </c>
      <c r="V228" s="1">
        <v>3.564516129032258</v>
      </c>
      <c r="W228" s="1">
        <v>62</v>
      </c>
      <c r="X228" s="1">
        <v>3.2063492063492065</v>
      </c>
      <c r="Y228" s="1">
        <v>63</v>
      </c>
      <c r="Z228" s="1">
        <v>1.8125</v>
      </c>
      <c r="AA228" s="1">
        <v>64</v>
      </c>
      <c r="AB228" s="1">
        <v>4.671875</v>
      </c>
      <c r="AC228" s="1">
        <v>64</v>
      </c>
      <c r="AD228" s="1">
        <v>3.5625</v>
      </c>
      <c r="AE228" s="1">
        <v>64</v>
      </c>
      <c r="AF228" s="1">
        <v>3.9206349206349205</v>
      </c>
      <c r="AG228" s="1">
        <v>63</v>
      </c>
      <c r="AH228" s="1">
        <v>2.109375</v>
      </c>
      <c r="AI228" s="1">
        <v>64</v>
      </c>
      <c r="AJ228" s="1">
        <v>4.40625</v>
      </c>
      <c r="AK228" s="1">
        <v>64</v>
      </c>
      <c r="AL228" s="1">
        <v>3.9375</v>
      </c>
      <c r="AM228" s="1">
        <v>64</v>
      </c>
      <c r="AN228" s="1">
        <v>3.6507936507936507</v>
      </c>
      <c r="AO228" s="1">
        <v>63</v>
      </c>
      <c r="AP228" s="1">
        <v>3.390625</v>
      </c>
      <c r="AQ228" s="1">
        <v>64</v>
      </c>
      <c r="AR228" s="1">
        <v>3.53125</v>
      </c>
      <c r="AS228" s="1">
        <v>64</v>
      </c>
      <c r="AT228" s="1">
        <v>3.734375</v>
      </c>
      <c r="AU228" s="1">
        <v>64</v>
      </c>
      <c r="AV228" s="1">
        <v>4.8125</v>
      </c>
      <c r="AW228" s="1">
        <v>64</v>
      </c>
    </row>
    <row r="229" spans="1:49" x14ac:dyDescent="0.25">
      <c r="A229" s="22" t="str">
        <f t="shared" si="4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984</v>
      </c>
      <c r="H229" s="1">
        <v>1.705308775731311</v>
      </c>
      <c r="I229" s="1">
        <v>923</v>
      </c>
      <c r="J229" s="1">
        <v>3.3123644251626896</v>
      </c>
      <c r="K229" s="1">
        <v>922</v>
      </c>
      <c r="L229" s="1">
        <v>2.7478260869565219</v>
      </c>
      <c r="M229" s="1">
        <v>920</v>
      </c>
      <c r="N229" s="1">
        <v>2.4410480349344978</v>
      </c>
      <c r="O229" s="1">
        <v>916</v>
      </c>
      <c r="P229" s="1">
        <v>3.5810663764961914</v>
      </c>
      <c r="Q229" s="1">
        <v>919</v>
      </c>
      <c r="R229" s="1">
        <v>3.9065217391304348</v>
      </c>
      <c r="S229" s="1">
        <v>920</v>
      </c>
      <c r="T229" s="1">
        <v>3.2599118942731278</v>
      </c>
      <c r="U229" s="1">
        <v>908</v>
      </c>
      <c r="V229" s="1">
        <v>3.5527747551686617</v>
      </c>
      <c r="W229" s="1">
        <v>919</v>
      </c>
      <c r="X229" s="1">
        <v>3.5305676855895198</v>
      </c>
      <c r="Y229" s="1">
        <v>916</v>
      </c>
      <c r="Z229" s="1">
        <v>2.0884279475982535</v>
      </c>
      <c r="AA229" s="1">
        <v>916</v>
      </c>
      <c r="AB229" s="1">
        <v>4.4633879781420767</v>
      </c>
      <c r="AC229" s="1">
        <v>915</v>
      </c>
      <c r="AD229" s="1">
        <v>3.4524590163934428</v>
      </c>
      <c r="AE229" s="1">
        <v>915</v>
      </c>
      <c r="AF229" s="1">
        <v>3.6524590163934425</v>
      </c>
      <c r="AG229" s="1">
        <v>915</v>
      </c>
      <c r="AH229" s="1">
        <v>2.2808743169398906</v>
      </c>
      <c r="AI229" s="1">
        <v>915</v>
      </c>
      <c r="AJ229" s="1">
        <v>4.1389793702497286</v>
      </c>
      <c r="AK229" s="1">
        <v>921</v>
      </c>
      <c r="AL229" s="1">
        <v>3.7220412595005428</v>
      </c>
      <c r="AM229" s="1">
        <v>921</v>
      </c>
      <c r="AN229" s="1">
        <v>3.5542168674698793</v>
      </c>
      <c r="AO229" s="1">
        <v>913</v>
      </c>
      <c r="AP229" s="1">
        <v>3.41602634467618</v>
      </c>
      <c r="AQ229" s="1">
        <v>911</v>
      </c>
      <c r="AR229" s="1">
        <v>3.9193020719738279</v>
      </c>
      <c r="AS229" s="1">
        <v>917</v>
      </c>
      <c r="AT229" s="1">
        <v>3.5240174672489082</v>
      </c>
      <c r="AU229" s="1">
        <v>916</v>
      </c>
      <c r="AV229" s="1">
        <v>4.340958605664488</v>
      </c>
      <c r="AW229" s="1">
        <v>918</v>
      </c>
    </row>
    <row r="230" spans="1:49" x14ac:dyDescent="0.25">
      <c r="A230" s="22" t="str">
        <f t="shared" si="4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1806</v>
      </c>
      <c r="H230" s="1">
        <v>1.6964285714285714</v>
      </c>
      <c r="I230" s="1">
        <v>1624</v>
      </c>
      <c r="J230" s="1">
        <v>3.3249230769230769</v>
      </c>
      <c r="K230" s="1">
        <v>1625</v>
      </c>
      <c r="L230" s="1">
        <v>2.9141445336627547</v>
      </c>
      <c r="M230" s="1">
        <v>1619</v>
      </c>
      <c r="N230" s="1">
        <v>2.6336633663366338</v>
      </c>
      <c r="O230" s="1">
        <v>1616</v>
      </c>
      <c r="P230" s="1">
        <v>3.4400494437577254</v>
      </c>
      <c r="Q230" s="1">
        <v>1618</v>
      </c>
      <c r="R230" s="1">
        <v>3.7831474597273855</v>
      </c>
      <c r="S230" s="1">
        <v>1614</v>
      </c>
      <c r="T230" s="1">
        <v>3.3443337484433373</v>
      </c>
      <c r="U230" s="1">
        <v>1606</v>
      </c>
      <c r="V230" s="1">
        <v>3.747842170160296</v>
      </c>
      <c r="W230" s="1">
        <v>1622</v>
      </c>
      <c r="X230" s="1">
        <v>3.6877323420074348</v>
      </c>
      <c r="Y230" s="1">
        <v>1614</v>
      </c>
      <c r="Z230" s="1">
        <v>1.7565055762081785</v>
      </c>
      <c r="AA230" s="1">
        <v>1614</v>
      </c>
      <c r="AB230" s="1">
        <v>4.1251548946716232</v>
      </c>
      <c r="AC230" s="1">
        <v>1614</v>
      </c>
      <c r="AD230" s="1">
        <v>3.2211180124223602</v>
      </c>
      <c r="AE230" s="1">
        <v>1610</v>
      </c>
      <c r="AF230" s="1">
        <v>3.3320848938826466</v>
      </c>
      <c r="AG230" s="1">
        <v>1602</v>
      </c>
      <c r="AH230" s="1">
        <v>2.1171729696218229</v>
      </c>
      <c r="AI230" s="1">
        <v>1613</v>
      </c>
      <c r="AJ230" s="1">
        <v>3.8989589712186161</v>
      </c>
      <c r="AK230" s="1">
        <v>1633</v>
      </c>
      <c r="AL230" s="1">
        <v>3.4022072348252608</v>
      </c>
      <c r="AM230" s="1">
        <v>1631</v>
      </c>
      <c r="AN230" s="1">
        <v>3.4001240694789083</v>
      </c>
      <c r="AO230" s="1">
        <v>1612</v>
      </c>
      <c r="AP230" s="1">
        <v>3.1869969040247677</v>
      </c>
      <c r="AQ230" s="1">
        <v>1615</v>
      </c>
      <c r="AR230" s="1">
        <v>3.8214285714285716</v>
      </c>
      <c r="AS230" s="1">
        <v>1624</v>
      </c>
      <c r="AT230" s="1">
        <v>3.3469135802469134</v>
      </c>
      <c r="AU230" s="1">
        <v>1620</v>
      </c>
      <c r="AV230" s="1">
        <v>3.9506781750924782</v>
      </c>
      <c r="AW230" s="1">
        <v>1622</v>
      </c>
    </row>
    <row r="231" spans="1:49" x14ac:dyDescent="0.25">
      <c r="A231" s="22" t="str">
        <f t="shared" si="4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214</v>
      </c>
      <c r="H231" s="1">
        <v>1.8944723618090453</v>
      </c>
      <c r="I231" s="1">
        <v>199</v>
      </c>
      <c r="J231" s="1">
        <v>3.4350000000000001</v>
      </c>
      <c r="K231" s="1">
        <v>200</v>
      </c>
      <c r="L231" s="1">
        <v>2.7949999999999999</v>
      </c>
      <c r="M231" s="1">
        <v>200</v>
      </c>
      <c r="N231" s="1">
        <v>2.5663265306122449</v>
      </c>
      <c r="O231" s="1">
        <v>196</v>
      </c>
      <c r="P231" s="1">
        <v>3.4102564102564101</v>
      </c>
      <c r="Q231" s="1">
        <v>195</v>
      </c>
      <c r="R231" s="1">
        <v>3.6802030456852792</v>
      </c>
      <c r="S231" s="1">
        <v>197</v>
      </c>
      <c r="T231" s="1">
        <v>3.2908163265306123</v>
      </c>
      <c r="U231" s="1">
        <v>196</v>
      </c>
      <c r="V231" s="1">
        <v>3.5226130653266332</v>
      </c>
      <c r="W231" s="1">
        <v>199</v>
      </c>
      <c r="X231" s="1">
        <v>3.4949494949494948</v>
      </c>
      <c r="Y231" s="1">
        <v>198</v>
      </c>
      <c r="Z231" s="1">
        <v>1.9597989949748744</v>
      </c>
      <c r="AA231" s="1">
        <v>199</v>
      </c>
      <c r="AB231" s="1">
        <v>4.4747474747474749</v>
      </c>
      <c r="AC231" s="1">
        <v>198</v>
      </c>
      <c r="AD231" s="1">
        <v>3.5350000000000001</v>
      </c>
      <c r="AE231" s="1">
        <v>200</v>
      </c>
      <c r="AF231" s="1">
        <v>3.7450000000000001</v>
      </c>
      <c r="AG231" s="1">
        <v>200</v>
      </c>
      <c r="AH231" s="1">
        <v>2.2814070351758793</v>
      </c>
      <c r="AI231" s="1">
        <v>199</v>
      </c>
      <c r="AJ231" s="1">
        <v>4.22</v>
      </c>
      <c r="AK231" s="1">
        <v>200</v>
      </c>
      <c r="AL231" s="1">
        <v>3.7149999999999999</v>
      </c>
      <c r="AM231" s="1">
        <v>200</v>
      </c>
      <c r="AN231" s="1">
        <v>3.6294416243654823</v>
      </c>
      <c r="AO231" s="1">
        <v>197</v>
      </c>
      <c r="AP231" s="1">
        <v>3.2639593908629441</v>
      </c>
      <c r="AQ231" s="1">
        <v>197</v>
      </c>
      <c r="AR231" s="1">
        <v>3.708542713567839</v>
      </c>
      <c r="AS231" s="1">
        <v>199</v>
      </c>
      <c r="AT231" s="1">
        <v>3.6834170854271355</v>
      </c>
      <c r="AU231" s="1">
        <v>199</v>
      </c>
      <c r="AV231" s="1">
        <v>4.5532994923857872</v>
      </c>
      <c r="AW231" s="1">
        <v>197</v>
      </c>
    </row>
    <row r="232" spans="1:49" x14ac:dyDescent="0.25">
      <c r="A232" s="22" t="str">
        <f t="shared" si="4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2419</v>
      </c>
      <c r="H232" s="1">
        <v>1.6330481764970735</v>
      </c>
      <c r="I232" s="1">
        <v>2221</v>
      </c>
      <c r="J232" s="1">
        <v>3.3659747292418771</v>
      </c>
      <c r="K232" s="1">
        <v>2216</v>
      </c>
      <c r="L232" s="1">
        <v>2.8574007220216608</v>
      </c>
      <c r="M232" s="1">
        <v>2216</v>
      </c>
      <c r="N232" s="1">
        <v>2.4397098821396193</v>
      </c>
      <c r="O232" s="1">
        <v>2206</v>
      </c>
      <c r="P232" s="1">
        <v>3.6791516245487363</v>
      </c>
      <c r="Q232" s="1">
        <v>2216</v>
      </c>
      <c r="R232" s="1">
        <v>4.1412454873646212</v>
      </c>
      <c r="S232" s="1">
        <v>2216</v>
      </c>
      <c r="T232" s="1">
        <v>3.311415525114155</v>
      </c>
      <c r="U232" s="1">
        <v>2190</v>
      </c>
      <c r="V232" s="1">
        <v>3.6592760180995474</v>
      </c>
      <c r="W232" s="1">
        <v>2210</v>
      </c>
      <c r="X232" s="1">
        <v>3.5841269841269843</v>
      </c>
      <c r="Y232" s="1">
        <v>2205</v>
      </c>
      <c r="Z232" s="1">
        <v>1.944018058690745</v>
      </c>
      <c r="AA232" s="1">
        <v>2215</v>
      </c>
      <c r="AB232" s="1">
        <v>4.5209932279909708</v>
      </c>
      <c r="AC232" s="1">
        <v>2215</v>
      </c>
      <c r="AD232" s="1">
        <v>3.5566591422121898</v>
      </c>
      <c r="AE232" s="1">
        <v>2215</v>
      </c>
      <c r="AF232" s="1">
        <v>3.7465878070973613</v>
      </c>
      <c r="AG232" s="1">
        <v>2198</v>
      </c>
      <c r="AH232" s="1">
        <v>2.2783551739719838</v>
      </c>
      <c r="AI232" s="1">
        <v>2213</v>
      </c>
      <c r="AJ232" s="1">
        <v>4.3883408071748882</v>
      </c>
      <c r="AK232" s="1">
        <v>2230</v>
      </c>
      <c r="AL232" s="1">
        <v>3.9563848920863309</v>
      </c>
      <c r="AM232" s="1">
        <v>2224</v>
      </c>
      <c r="AN232" s="1">
        <v>3.8342391304347827</v>
      </c>
      <c r="AO232" s="1">
        <v>2208</v>
      </c>
      <c r="AP232" s="1">
        <v>3.4066877541798464</v>
      </c>
      <c r="AQ232" s="1">
        <v>2213</v>
      </c>
      <c r="AR232" s="1">
        <v>3.9193693693693694</v>
      </c>
      <c r="AS232" s="1">
        <v>2220</v>
      </c>
      <c r="AT232" s="1">
        <v>3.5992763455450021</v>
      </c>
      <c r="AU232" s="1">
        <v>2211</v>
      </c>
      <c r="AV232" s="1">
        <v>4.5042812077512391</v>
      </c>
      <c r="AW232" s="1">
        <v>2219</v>
      </c>
    </row>
    <row r="233" spans="1:49" x14ac:dyDescent="0.25">
      <c r="A233" s="22" t="str">
        <f t="shared" si="4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886</v>
      </c>
      <c r="H233" s="1">
        <v>1.6429447852760737</v>
      </c>
      <c r="I233" s="1">
        <v>815</v>
      </c>
      <c r="J233" s="1">
        <v>3.4017199017199018</v>
      </c>
      <c r="K233" s="1">
        <v>814</v>
      </c>
      <c r="L233" s="1">
        <v>2.854679802955665</v>
      </c>
      <c r="M233" s="1">
        <v>812</v>
      </c>
      <c r="N233" s="1">
        <v>2.4391143911439115</v>
      </c>
      <c r="O233" s="1">
        <v>813</v>
      </c>
      <c r="P233" s="1">
        <v>3.5950617283950619</v>
      </c>
      <c r="Q233" s="1">
        <v>810</v>
      </c>
      <c r="R233" s="1">
        <v>3.9557739557739557</v>
      </c>
      <c r="S233" s="1">
        <v>814</v>
      </c>
      <c r="T233" s="1">
        <v>3.4153275648949322</v>
      </c>
      <c r="U233" s="1">
        <v>809</v>
      </c>
      <c r="V233" s="1">
        <v>3.6749072929542645</v>
      </c>
      <c r="W233" s="1">
        <v>809</v>
      </c>
      <c r="X233" s="1">
        <v>3.5635018495684339</v>
      </c>
      <c r="Y233" s="1">
        <v>811</v>
      </c>
      <c r="Z233" s="1">
        <v>1.8854679802955665</v>
      </c>
      <c r="AA233" s="1">
        <v>812</v>
      </c>
      <c r="AB233" s="1">
        <v>4.5012315270935961</v>
      </c>
      <c r="AC233" s="1">
        <v>812</v>
      </c>
      <c r="AD233" s="1">
        <v>3.4833127317676142</v>
      </c>
      <c r="AE233" s="1">
        <v>809</v>
      </c>
      <c r="AF233" s="1">
        <v>3.6708385481852317</v>
      </c>
      <c r="AG233" s="1">
        <v>799</v>
      </c>
      <c r="AH233" s="1">
        <v>2.1209876543209876</v>
      </c>
      <c r="AI233" s="1">
        <v>810</v>
      </c>
      <c r="AJ233" s="1">
        <v>4.2432762836185818</v>
      </c>
      <c r="AK233" s="1">
        <v>818</v>
      </c>
      <c r="AL233" s="1">
        <v>3.7745098039215685</v>
      </c>
      <c r="AM233" s="1">
        <v>816</v>
      </c>
      <c r="AN233" s="1">
        <v>3.6715867158671585</v>
      </c>
      <c r="AO233" s="1">
        <v>813</v>
      </c>
      <c r="AP233" s="1">
        <v>3.191122071516646</v>
      </c>
      <c r="AQ233" s="1">
        <v>811</v>
      </c>
      <c r="AR233" s="1">
        <v>3.4518518518518517</v>
      </c>
      <c r="AS233" s="1">
        <v>810</v>
      </c>
      <c r="AT233" s="1">
        <v>3.6986469864698646</v>
      </c>
      <c r="AU233" s="1">
        <v>813</v>
      </c>
      <c r="AV233" s="1">
        <v>4.4440344403444039</v>
      </c>
      <c r="AW233" s="1">
        <v>813</v>
      </c>
    </row>
    <row r="234" spans="1:49" x14ac:dyDescent="0.25">
      <c r="A234" s="22" t="str">
        <f t="shared" si="4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108</v>
      </c>
      <c r="H234" s="1">
        <v>1.846938775510204</v>
      </c>
      <c r="I234" s="1">
        <v>98</v>
      </c>
      <c r="J234" s="1">
        <v>2.8247422680412373</v>
      </c>
      <c r="K234" s="1">
        <v>97</v>
      </c>
      <c r="L234" s="1">
        <v>2.4183673469387754</v>
      </c>
      <c r="M234" s="1">
        <v>98</v>
      </c>
      <c r="N234" s="1">
        <v>2</v>
      </c>
      <c r="O234" s="1">
        <v>98</v>
      </c>
      <c r="P234" s="1">
        <v>4.1340206185567014</v>
      </c>
      <c r="Q234" s="1">
        <v>97</v>
      </c>
      <c r="R234" s="1">
        <v>4.135416666666667</v>
      </c>
      <c r="S234" s="1">
        <v>96</v>
      </c>
      <c r="T234" s="1">
        <v>3.7142857142857144</v>
      </c>
      <c r="U234" s="1">
        <v>98</v>
      </c>
      <c r="V234" s="1">
        <v>3.9690721649484537</v>
      </c>
      <c r="W234" s="1">
        <v>97</v>
      </c>
      <c r="X234" s="1">
        <v>4.0612244897959187</v>
      </c>
      <c r="Y234" s="1">
        <v>98</v>
      </c>
      <c r="Z234" s="1">
        <v>2.0842105263157893</v>
      </c>
      <c r="AA234" s="1">
        <v>95</v>
      </c>
      <c r="AB234" s="1">
        <v>5.364583333333333</v>
      </c>
      <c r="AC234" s="1">
        <v>96</v>
      </c>
      <c r="AD234" s="1">
        <v>4.6526315789473687</v>
      </c>
      <c r="AE234" s="1">
        <v>95</v>
      </c>
      <c r="AF234" s="1">
        <v>4.2315789473684209</v>
      </c>
      <c r="AG234" s="1">
        <v>95</v>
      </c>
      <c r="AH234" s="1">
        <v>3.46875</v>
      </c>
      <c r="AI234" s="1">
        <v>96</v>
      </c>
      <c r="AJ234" s="1">
        <v>4.7070707070707067</v>
      </c>
      <c r="AK234" s="1">
        <v>99</v>
      </c>
      <c r="AL234" s="1">
        <v>4.191919191919192</v>
      </c>
      <c r="AM234" s="1">
        <v>99</v>
      </c>
      <c r="AN234" s="1">
        <v>4.2164948453608249</v>
      </c>
      <c r="AO234" s="1">
        <v>97</v>
      </c>
      <c r="AP234" s="1">
        <v>3.8484848484848486</v>
      </c>
      <c r="AQ234" s="1">
        <v>99</v>
      </c>
      <c r="AR234" s="1">
        <v>3.5858585858585861</v>
      </c>
      <c r="AS234" s="1">
        <v>99</v>
      </c>
      <c r="AT234" s="1">
        <v>4.0707070707070709</v>
      </c>
      <c r="AU234" s="1">
        <v>99</v>
      </c>
      <c r="AV234" s="1">
        <v>5.5050505050505052</v>
      </c>
      <c r="AW234" s="1">
        <v>99</v>
      </c>
    </row>
    <row r="235" spans="1:49" x14ac:dyDescent="0.25">
      <c r="A235" s="22" t="str">
        <f t="shared" si="4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435</v>
      </c>
      <c r="H235" s="1">
        <v>2.0100502512562812</v>
      </c>
      <c r="I235" s="1">
        <v>398</v>
      </c>
      <c r="J235" s="1">
        <v>3.2688442211055277</v>
      </c>
      <c r="K235" s="1">
        <v>398</v>
      </c>
      <c r="L235" s="1">
        <v>2.8101265822784809</v>
      </c>
      <c r="M235" s="1">
        <v>395</v>
      </c>
      <c r="N235" s="1">
        <v>2.4292929292929295</v>
      </c>
      <c r="O235" s="1">
        <v>396</v>
      </c>
      <c r="P235" s="1">
        <v>3.856060606060606</v>
      </c>
      <c r="Q235" s="1">
        <v>396</v>
      </c>
      <c r="R235" s="1">
        <v>3.7550505050505052</v>
      </c>
      <c r="S235" s="1">
        <v>396</v>
      </c>
      <c r="T235" s="1">
        <v>3.3989898989898988</v>
      </c>
      <c r="U235" s="1">
        <v>396</v>
      </c>
      <c r="V235" s="1">
        <v>3.9924623115577891</v>
      </c>
      <c r="W235" s="1">
        <v>398</v>
      </c>
      <c r="X235" s="1">
        <v>3.7632241813602016</v>
      </c>
      <c r="Y235" s="1">
        <v>397</v>
      </c>
      <c r="Z235" s="1">
        <v>1.9060913705583757</v>
      </c>
      <c r="AA235" s="1">
        <v>394</v>
      </c>
      <c r="AB235" s="1">
        <v>5.0403022670025193</v>
      </c>
      <c r="AC235" s="1">
        <v>397</v>
      </c>
      <c r="AD235" s="1">
        <v>4.1331658291457289</v>
      </c>
      <c r="AE235" s="1">
        <v>398</v>
      </c>
      <c r="AF235" s="1">
        <v>4.2896725440806049</v>
      </c>
      <c r="AG235" s="1">
        <v>397</v>
      </c>
      <c r="AH235" s="1">
        <v>3.1335012594458438</v>
      </c>
      <c r="AI235" s="1">
        <v>397</v>
      </c>
      <c r="AJ235" s="1">
        <v>4.9899749373433586</v>
      </c>
      <c r="AK235" s="1">
        <v>399</v>
      </c>
      <c r="AL235" s="1">
        <v>4.3784461152882201</v>
      </c>
      <c r="AM235" s="1">
        <v>399</v>
      </c>
      <c r="AN235" s="1">
        <v>4.3131313131313131</v>
      </c>
      <c r="AO235" s="1">
        <v>396</v>
      </c>
      <c r="AP235" s="1">
        <v>3.7645569620253165</v>
      </c>
      <c r="AQ235" s="1">
        <v>395</v>
      </c>
      <c r="AR235" s="1">
        <v>3.9113924050632911</v>
      </c>
      <c r="AS235" s="1">
        <v>395</v>
      </c>
      <c r="AT235" s="1">
        <v>4.4416243654822338</v>
      </c>
      <c r="AU235" s="1">
        <v>394</v>
      </c>
      <c r="AV235" s="1">
        <v>5.4055415617128464</v>
      </c>
      <c r="AW235" s="1">
        <v>397</v>
      </c>
    </row>
    <row r="236" spans="1:49" x14ac:dyDescent="0.25">
      <c r="A236" s="22" t="str">
        <f t="shared" si="4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242</v>
      </c>
      <c r="H236" s="1">
        <v>1.811659192825112</v>
      </c>
      <c r="I236" s="1">
        <v>223</v>
      </c>
      <c r="J236" s="1">
        <v>3.6636771300448432</v>
      </c>
      <c r="K236" s="1">
        <v>223</v>
      </c>
      <c r="L236" s="1">
        <v>2.9237668161434978</v>
      </c>
      <c r="M236" s="1">
        <v>223</v>
      </c>
      <c r="N236" s="1">
        <v>2.4279279279279278</v>
      </c>
      <c r="O236" s="1">
        <v>222</v>
      </c>
      <c r="P236" s="1">
        <v>3.5384615384615383</v>
      </c>
      <c r="Q236" s="1">
        <v>221</v>
      </c>
      <c r="R236" s="1">
        <v>3.6905829596412558</v>
      </c>
      <c r="S236" s="1">
        <v>223</v>
      </c>
      <c r="T236" s="1">
        <v>2.9954545454545456</v>
      </c>
      <c r="U236" s="1">
        <v>220</v>
      </c>
      <c r="V236" s="1">
        <v>3.565610859728507</v>
      </c>
      <c r="W236" s="1">
        <v>221</v>
      </c>
      <c r="X236" s="1">
        <v>3.4796380090497738</v>
      </c>
      <c r="Y236" s="1">
        <v>221</v>
      </c>
      <c r="Z236" s="1">
        <v>1.660633484162896</v>
      </c>
      <c r="AA236" s="1">
        <v>221</v>
      </c>
      <c r="AB236" s="1">
        <v>4.5701357466063346</v>
      </c>
      <c r="AC236" s="1">
        <v>221</v>
      </c>
      <c r="AD236" s="1">
        <v>3.4954545454545456</v>
      </c>
      <c r="AE236" s="1">
        <v>220</v>
      </c>
      <c r="AF236" s="1">
        <v>3.8433179723502304</v>
      </c>
      <c r="AG236" s="1">
        <v>217</v>
      </c>
      <c r="AH236" s="1">
        <v>1.995475113122172</v>
      </c>
      <c r="AI236" s="1">
        <v>221</v>
      </c>
      <c r="AJ236" s="1">
        <v>4.6116071428571432</v>
      </c>
      <c r="AK236" s="1">
        <v>224</v>
      </c>
      <c r="AL236" s="1">
        <v>4.0401785714285712</v>
      </c>
      <c r="AM236" s="1">
        <v>224</v>
      </c>
      <c r="AN236" s="1">
        <v>3.8878923766816142</v>
      </c>
      <c r="AO236" s="1">
        <v>223</v>
      </c>
      <c r="AP236" s="1">
        <v>3.6108597285067874</v>
      </c>
      <c r="AQ236" s="1">
        <v>221</v>
      </c>
      <c r="AR236" s="1">
        <v>3.9414414414414414</v>
      </c>
      <c r="AS236" s="1">
        <v>222</v>
      </c>
      <c r="AT236" s="1">
        <v>3.6860986547085202</v>
      </c>
      <c r="AU236" s="1">
        <v>223</v>
      </c>
      <c r="AV236" s="1">
        <v>4.9107142857142856</v>
      </c>
      <c r="AW236" s="1">
        <v>224</v>
      </c>
    </row>
    <row r="237" spans="1:49" x14ac:dyDescent="0.25">
      <c r="A237" s="22" t="str">
        <f t="shared" si="4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700</v>
      </c>
      <c r="H237" s="1">
        <v>2.0127591706539074</v>
      </c>
      <c r="I237" s="1">
        <v>627</v>
      </c>
      <c r="J237" s="1">
        <v>3.1980830670926519</v>
      </c>
      <c r="K237" s="1">
        <v>626</v>
      </c>
      <c r="L237" s="1">
        <v>2.625</v>
      </c>
      <c r="M237" s="1">
        <v>624</v>
      </c>
      <c r="N237" s="1">
        <v>2.3592233009708736</v>
      </c>
      <c r="O237" s="1">
        <v>618</v>
      </c>
      <c r="P237" s="1">
        <v>3.8562300319488818</v>
      </c>
      <c r="Q237" s="1">
        <v>626</v>
      </c>
      <c r="R237" s="1">
        <v>3.8878205128205128</v>
      </c>
      <c r="S237" s="1">
        <v>624</v>
      </c>
      <c r="T237" s="1">
        <v>3.2924071082390953</v>
      </c>
      <c r="U237" s="1">
        <v>619</v>
      </c>
      <c r="V237" s="1">
        <v>3.643086816720257</v>
      </c>
      <c r="W237" s="1">
        <v>622</v>
      </c>
      <c r="X237" s="1">
        <v>3.4783306581059392</v>
      </c>
      <c r="Y237" s="1">
        <v>623</v>
      </c>
      <c r="Z237" s="1">
        <v>1.7211538461538463</v>
      </c>
      <c r="AA237" s="1">
        <v>624</v>
      </c>
      <c r="AB237" s="1">
        <v>4.8057784911717496</v>
      </c>
      <c r="AC237" s="1">
        <v>623</v>
      </c>
      <c r="AD237" s="1">
        <v>3.8413461538461537</v>
      </c>
      <c r="AE237" s="1">
        <v>624</v>
      </c>
      <c r="AF237" s="1">
        <v>3.832520325203252</v>
      </c>
      <c r="AG237" s="1">
        <v>615</v>
      </c>
      <c r="AH237" s="1">
        <v>2.3204508856682771</v>
      </c>
      <c r="AI237" s="1">
        <v>621</v>
      </c>
      <c r="AJ237" s="1">
        <v>4.5875796178343951</v>
      </c>
      <c r="AK237" s="1">
        <v>628</v>
      </c>
      <c r="AL237" s="1">
        <v>4.0846645367412142</v>
      </c>
      <c r="AM237" s="1">
        <v>626</v>
      </c>
      <c r="AN237" s="1">
        <v>3.9326923076923075</v>
      </c>
      <c r="AO237" s="1">
        <v>624</v>
      </c>
      <c r="AP237" s="1">
        <v>3.892282958199357</v>
      </c>
      <c r="AQ237" s="1">
        <v>622</v>
      </c>
      <c r="AR237" s="1">
        <v>3.7968000000000002</v>
      </c>
      <c r="AS237" s="1">
        <v>625</v>
      </c>
      <c r="AT237" s="1">
        <v>4.2651757188498403</v>
      </c>
      <c r="AU237" s="1">
        <v>626</v>
      </c>
      <c r="AV237" s="1">
        <v>5.3520000000000003</v>
      </c>
      <c r="AW237" s="1">
        <v>625</v>
      </c>
    </row>
    <row r="238" spans="1:49" x14ac:dyDescent="0.25">
      <c r="A238" s="22" t="str">
        <f t="shared" si="4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277</v>
      </c>
      <c r="H238" s="1">
        <v>1.6307692307692307</v>
      </c>
      <c r="I238" s="1">
        <v>260</v>
      </c>
      <c r="J238" s="1">
        <v>3.1884615384615387</v>
      </c>
      <c r="K238" s="1">
        <v>260</v>
      </c>
      <c r="L238" s="1">
        <v>2.6976744186046511</v>
      </c>
      <c r="M238" s="1">
        <v>258</v>
      </c>
      <c r="N238" s="1">
        <v>2.2123552123552122</v>
      </c>
      <c r="O238" s="1">
        <v>259</v>
      </c>
      <c r="P238" s="1">
        <v>3.7837837837837838</v>
      </c>
      <c r="Q238" s="1">
        <v>259</v>
      </c>
      <c r="R238" s="1">
        <v>3.9884615384615385</v>
      </c>
      <c r="S238" s="1">
        <v>260</v>
      </c>
      <c r="T238" s="1">
        <v>3.3050193050193051</v>
      </c>
      <c r="U238" s="1">
        <v>259</v>
      </c>
      <c r="V238" s="1">
        <v>3.528957528957529</v>
      </c>
      <c r="W238" s="1">
        <v>259</v>
      </c>
      <c r="X238" s="1">
        <v>3.4263565891472867</v>
      </c>
      <c r="Y238" s="1">
        <v>258</v>
      </c>
      <c r="Z238" s="1">
        <v>2.301158301158301</v>
      </c>
      <c r="AA238" s="1">
        <v>259</v>
      </c>
      <c r="AB238" s="1">
        <v>4.7606177606177607</v>
      </c>
      <c r="AC238" s="1">
        <v>259</v>
      </c>
      <c r="AD238" s="1">
        <v>3.7115384615384617</v>
      </c>
      <c r="AE238" s="1">
        <v>260</v>
      </c>
      <c r="AF238" s="1">
        <v>3.8015564202334629</v>
      </c>
      <c r="AG238" s="1">
        <v>257</v>
      </c>
      <c r="AH238" s="1">
        <v>2.1317829457364339</v>
      </c>
      <c r="AI238" s="1">
        <v>258</v>
      </c>
      <c r="AJ238" s="1">
        <v>4.4517374517374515</v>
      </c>
      <c r="AK238" s="1">
        <v>259</v>
      </c>
      <c r="AL238" s="1">
        <v>3.85</v>
      </c>
      <c r="AM238" s="1">
        <v>260</v>
      </c>
      <c r="AN238" s="1">
        <v>3.7294117647058824</v>
      </c>
      <c r="AO238" s="1">
        <v>255</v>
      </c>
      <c r="AP238" s="1">
        <v>3.5366795366795367</v>
      </c>
      <c r="AQ238" s="1">
        <v>259</v>
      </c>
      <c r="AR238" s="1">
        <v>4.115830115830116</v>
      </c>
      <c r="AS238" s="1">
        <v>259</v>
      </c>
      <c r="AT238" s="1">
        <v>3.7782101167315174</v>
      </c>
      <c r="AU238" s="1">
        <v>257</v>
      </c>
      <c r="AV238" s="1">
        <v>4.796153846153846</v>
      </c>
      <c r="AW238" s="1">
        <v>260</v>
      </c>
    </row>
    <row r="239" spans="1:49" x14ac:dyDescent="0.25">
      <c r="A239" s="22" t="str">
        <f t="shared" si="4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693</v>
      </c>
      <c r="H239" s="1">
        <v>2.1114754098360655</v>
      </c>
      <c r="I239" s="1">
        <v>610</v>
      </c>
      <c r="J239" s="1">
        <v>3.3049180327868855</v>
      </c>
      <c r="K239" s="1">
        <v>610</v>
      </c>
      <c r="L239" s="1">
        <v>2.8078817733990147</v>
      </c>
      <c r="M239" s="1">
        <v>609</v>
      </c>
      <c r="N239" s="1">
        <v>2.3244592346089852</v>
      </c>
      <c r="O239" s="1">
        <v>601</v>
      </c>
      <c r="P239" s="1">
        <v>3.9553719008264463</v>
      </c>
      <c r="Q239" s="1">
        <v>605</v>
      </c>
      <c r="R239" s="1">
        <v>3.8355263157894739</v>
      </c>
      <c r="S239" s="1">
        <v>608</v>
      </c>
      <c r="T239" s="1">
        <v>3.5373134328358211</v>
      </c>
      <c r="U239" s="1">
        <v>603</v>
      </c>
      <c r="V239" s="1">
        <v>3.8231404958677686</v>
      </c>
      <c r="W239" s="1">
        <v>605</v>
      </c>
      <c r="X239" s="1">
        <v>3.8187808896210873</v>
      </c>
      <c r="Y239" s="1">
        <v>607</v>
      </c>
      <c r="Z239" s="1">
        <v>2.0049180327868852</v>
      </c>
      <c r="AA239" s="1">
        <v>610</v>
      </c>
      <c r="AB239" s="1">
        <v>5.2278688524590162</v>
      </c>
      <c r="AC239" s="1">
        <v>610</v>
      </c>
      <c r="AD239" s="1">
        <v>4.2049180327868854</v>
      </c>
      <c r="AE239" s="1">
        <v>610</v>
      </c>
      <c r="AF239" s="1">
        <v>4.1180327868852462</v>
      </c>
      <c r="AG239" s="1">
        <v>610</v>
      </c>
      <c r="AH239" s="1">
        <v>2.9818780889621088</v>
      </c>
      <c r="AI239" s="1">
        <v>607</v>
      </c>
      <c r="AJ239" s="1">
        <v>4.5691056910569108</v>
      </c>
      <c r="AK239" s="1">
        <v>615</v>
      </c>
      <c r="AL239" s="1">
        <v>3.9445350734094617</v>
      </c>
      <c r="AM239" s="1">
        <v>613</v>
      </c>
      <c r="AN239" s="1">
        <v>4.0800653594771239</v>
      </c>
      <c r="AO239" s="1">
        <v>612</v>
      </c>
      <c r="AP239" s="1">
        <v>3.7748776508972268</v>
      </c>
      <c r="AQ239" s="1">
        <v>613</v>
      </c>
      <c r="AR239" s="1">
        <v>3.8697068403908794</v>
      </c>
      <c r="AS239" s="1">
        <v>614</v>
      </c>
      <c r="AT239" s="1">
        <v>3.7549342105263159</v>
      </c>
      <c r="AU239" s="1">
        <v>608</v>
      </c>
      <c r="AV239" s="1">
        <v>5.4397394136807815</v>
      </c>
      <c r="AW239" s="1">
        <v>614</v>
      </c>
    </row>
    <row r="240" spans="1:49" x14ac:dyDescent="0.25">
      <c r="A240" s="22" t="str">
        <f t="shared" si="4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6735</v>
      </c>
      <c r="H240" s="1">
        <v>1.5678611966920708</v>
      </c>
      <c r="I240" s="1">
        <v>6167</v>
      </c>
      <c r="J240" s="1">
        <v>3.2016220600162204</v>
      </c>
      <c r="K240" s="1">
        <v>6165</v>
      </c>
      <c r="L240" s="1">
        <v>2.7705557361065973</v>
      </c>
      <c r="M240" s="1">
        <v>6154</v>
      </c>
      <c r="N240" s="1">
        <v>2.3750815394651013</v>
      </c>
      <c r="O240" s="1">
        <v>6132</v>
      </c>
      <c r="P240" s="1">
        <v>3.5464907995440482</v>
      </c>
      <c r="Q240" s="1">
        <v>6141</v>
      </c>
      <c r="R240" s="1">
        <v>4.0175552665799739</v>
      </c>
      <c r="S240" s="1">
        <v>6152</v>
      </c>
      <c r="T240" s="1">
        <v>3.4430379746835444</v>
      </c>
      <c r="U240" s="1">
        <v>6083</v>
      </c>
      <c r="V240" s="1">
        <v>4.361029651352232</v>
      </c>
      <c r="W240" s="1">
        <v>6138</v>
      </c>
      <c r="X240" s="1">
        <v>3.9610177785026912</v>
      </c>
      <c r="Y240" s="1">
        <v>6131</v>
      </c>
      <c r="Z240" s="1">
        <v>1.6779853777416733</v>
      </c>
      <c r="AA240" s="1">
        <v>6155</v>
      </c>
      <c r="AB240" s="1">
        <v>4.3469985358711565</v>
      </c>
      <c r="AC240" s="1">
        <v>6147</v>
      </c>
      <c r="AD240" s="1">
        <v>3.2628924678705058</v>
      </c>
      <c r="AE240" s="1">
        <v>6147</v>
      </c>
      <c r="AF240" s="1">
        <v>3.5873301686036996</v>
      </c>
      <c r="AG240" s="1">
        <v>6109</v>
      </c>
      <c r="AH240" s="1">
        <v>2.2811684073107048</v>
      </c>
      <c r="AI240" s="1">
        <v>6128</v>
      </c>
      <c r="AJ240" s="1">
        <v>4.0151588453475249</v>
      </c>
      <c r="AK240" s="1">
        <v>6201</v>
      </c>
      <c r="AL240" s="1">
        <v>3.4546776539020843</v>
      </c>
      <c r="AM240" s="1">
        <v>6189</v>
      </c>
      <c r="AN240" s="1">
        <v>3.4752765126870528</v>
      </c>
      <c r="AO240" s="1">
        <v>6148</v>
      </c>
      <c r="AP240" s="1">
        <v>3.161805442398566</v>
      </c>
      <c r="AQ240" s="1">
        <v>6137</v>
      </c>
      <c r="AR240" s="1">
        <v>3.5476923076923077</v>
      </c>
      <c r="AS240" s="1">
        <v>6175</v>
      </c>
      <c r="AT240" s="1">
        <v>4.2491893644617376</v>
      </c>
      <c r="AU240" s="1">
        <v>6168</v>
      </c>
      <c r="AV240" s="1">
        <v>4.2894480519480522</v>
      </c>
      <c r="AW240" s="1">
        <v>6160</v>
      </c>
    </row>
    <row r="241" spans="1:49" x14ac:dyDescent="0.25">
      <c r="A241" s="22" t="str">
        <f t="shared" si="4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3</v>
      </c>
      <c r="I241" s="1">
        <v>1</v>
      </c>
      <c r="J241" s="1">
        <v>3</v>
      </c>
      <c r="K241" s="1">
        <v>1</v>
      </c>
      <c r="L241" s="1">
        <v>3</v>
      </c>
      <c r="M241" s="1">
        <v>1</v>
      </c>
      <c r="N241" s="1">
        <v>3</v>
      </c>
      <c r="O241" s="1">
        <v>1</v>
      </c>
      <c r="P241" s="1">
        <v>3</v>
      </c>
      <c r="Q241" s="1">
        <v>1</v>
      </c>
      <c r="R241" s="1">
        <v>6</v>
      </c>
      <c r="S241" s="1">
        <v>1</v>
      </c>
      <c r="T241" s="1">
        <v>6</v>
      </c>
      <c r="U241" s="1">
        <v>1</v>
      </c>
      <c r="V241" s="1">
        <v>6</v>
      </c>
      <c r="W241" s="1">
        <v>1</v>
      </c>
      <c r="X241" s="1">
        <v>6</v>
      </c>
      <c r="Y241" s="1">
        <v>1</v>
      </c>
      <c r="Z241" s="1">
        <v>1</v>
      </c>
      <c r="AA241" s="1">
        <v>1</v>
      </c>
      <c r="AB241" s="1">
        <v>6</v>
      </c>
      <c r="AC241" s="1">
        <v>1</v>
      </c>
      <c r="AD241" s="1">
        <v>4</v>
      </c>
      <c r="AE241" s="1">
        <v>1</v>
      </c>
      <c r="AF241" s="1">
        <v>5</v>
      </c>
      <c r="AG241" s="1">
        <v>1</v>
      </c>
      <c r="AH241" s="1">
        <v>2</v>
      </c>
      <c r="AI241" s="1">
        <v>1</v>
      </c>
      <c r="AJ241" s="1">
        <v>6</v>
      </c>
      <c r="AK241" s="1">
        <v>1</v>
      </c>
      <c r="AL241" s="1">
        <v>6</v>
      </c>
      <c r="AM241" s="1">
        <v>1</v>
      </c>
      <c r="AN241" s="1">
        <v>6</v>
      </c>
      <c r="AO241" s="1">
        <v>1</v>
      </c>
      <c r="AP241" s="1">
        <v>6</v>
      </c>
      <c r="AQ241" s="1">
        <v>1</v>
      </c>
      <c r="AR241" s="1">
        <v>4</v>
      </c>
      <c r="AS241" s="1">
        <v>1</v>
      </c>
      <c r="AT241" s="1">
        <v>5</v>
      </c>
      <c r="AU241" s="1">
        <v>1</v>
      </c>
      <c r="AV241" s="1">
        <v>5</v>
      </c>
      <c r="AW241" s="1">
        <v>1</v>
      </c>
    </row>
    <row r="242" spans="1:49" x14ac:dyDescent="0.25">
      <c r="A242" s="22" t="str">
        <f t="shared" si="4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1375</v>
      </c>
      <c r="H242" s="1">
        <v>1.6739299610894942</v>
      </c>
      <c r="I242" s="1">
        <v>1285</v>
      </c>
      <c r="J242" s="1">
        <v>3.2135619641465314</v>
      </c>
      <c r="K242" s="1">
        <v>1283</v>
      </c>
      <c r="L242" s="1">
        <v>2.7431693989071038</v>
      </c>
      <c r="M242" s="1">
        <v>1281</v>
      </c>
      <c r="N242" s="1">
        <v>2.377049180327869</v>
      </c>
      <c r="O242" s="1">
        <v>1281</v>
      </c>
      <c r="P242" s="1">
        <v>3.6237314597970336</v>
      </c>
      <c r="Q242" s="1">
        <v>1281</v>
      </c>
      <c r="R242" s="1">
        <v>4.0536964980544745</v>
      </c>
      <c r="S242" s="1">
        <v>1285</v>
      </c>
      <c r="T242" s="1">
        <v>3.2570977917981074</v>
      </c>
      <c r="U242" s="1">
        <v>1268</v>
      </c>
      <c r="V242" s="1">
        <v>3.3165750196386488</v>
      </c>
      <c r="W242" s="1">
        <v>1273</v>
      </c>
      <c r="X242" s="1">
        <v>3.3012519561815337</v>
      </c>
      <c r="Y242" s="1">
        <v>1278</v>
      </c>
      <c r="Z242" s="1">
        <v>2.4953124999999998</v>
      </c>
      <c r="AA242" s="1">
        <v>1280</v>
      </c>
      <c r="AB242" s="1">
        <v>4.7143981117230531</v>
      </c>
      <c r="AC242" s="1">
        <v>1271</v>
      </c>
      <c r="AD242" s="1">
        <v>3.7092476489028212</v>
      </c>
      <c r="AE242" s="1">
        <v>1276</v>
      </c>
      <c r="AF242" s="1">
        <v>3.9110936270653029</v>
      </c>
      <c r="AG242" s="1">
        <v>1271</v>
      </c>
      <c r="AH242" s="1">
        <v>2.1708463949843262</v>
      </c>
      <c r="AI242" s="1">
        <v>1276</v>
      </c>
      <c r="AJ242" s="1">
        <v>4.5225856697819315</v>
      </c>
      <c r="AK242" s="1">
        <v>1284</v>
      </c>
      <c r="AL242" s="1">
        <v>3.9945269741985925</v>
      </c>
      <c r="AM242" s="1">
        <v>1279</v>
      </c>
      <c r="AN242" s="1">
        <v>3.8464566929133857</v>
      </c>
      <c r="AO242" s="1">
        <v>1270</v>
      </c>
      <c r="AP242" s="1">
        <v>3.4804075235109719</v>
      </c>
      <c r="AQ242" s="1">
        <v>1276</v>
      </c>
      <c r="AR242" s="1">
        <v>3.9287392325763508</v>
      </c>
      <c r="AS242" s="1">
        <v>1277</v>
      </c>
      <c r="AT242" s="1">
        <v>3.4366640440597953</v>
      </c>
      <c r="AU242" s="1">
        <v>1271</v>
      </c>
      <c r="AV242" s="1">
        <v>4.7389937106918243</v>
      </c>
      <c r="AW242" s="1">
        <v>1272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opLeftCell="A101" workbookViewId="0">
      <selection activeCell="A121" sqref="A121:A242"/>
    </sheetView>
  </sheetViews>
  <sheetFormatPr defaultRowHeight="15" x14ac:dyDescent="0.25"/>
  <cols>
    <col min="4" max="4" width="43.42578125" bestFit="1" customWidth="1"/>
    <col min="5" max="5" width="11.28515625" customWidth="1"/>
  </cols>
  <sheetData>
    <row r="1" spans="1:9" x14ac:dyDescent="0.25">
      <c r="A1" t="s">
        <v>473</v>
      </c>
      <c r="B1" s="1" t="s">
        <v>0</v>
      </c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229</v>
      </c>
      <c r="I1" s="1" t="s">
        <v>230</v>
      </c>
    </row>
    <row r="2" spans="1:9" x14ac:dyDescent="0.25">
      <c r="A2" t="str">
        <f t="shared" ref="A2:A33" si="0">E2&amp;C2&amp;D2</f>
        <v>2010UO_ALL_</v>
      </c>
      <c r="C2" s="1" t="s">
        <v>59</v>
      </c>
      <c r="D2" s="1" t="s">
        <v>476</v>
      </c>
      <c r="E2" s="1">
        <v>2010</v>
      </c>
      <c r="F2" s="1">
        <v>0</v>
      </c>
      <c r="G2" s="1">
        <v>4674</v>
      </c>
      <c r="H2" s="1">
        <v>69.888830761182319</v>
      </c>
      <c r="I2" s="1">
        <v>3823</v>
      </c>
    </row>
    <row r="3" spans="1:9" x14ac:dyDescent="0.25">
      <c r="A3" t="str">
        <f t="shared" si="0"/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299</v>
      </c>
      <c r="H3" s="1">
        <v>64.806201550387598</v>
      </c>
      <c r="I3" s="1">
        <v>258</v>
      </c>
    </row>
    <row r="4" spans="1:9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482</v>
      </c>
      <c r="H4" s="1">
        <v>75.3</v>
      </c>
      <c r="I4" s="1">
        <v>400</v>
      </c>
    </row>
    <row r="5" spans="1:9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1064</v>
      </c>
      <c r="H5" s="1">
        <v>69.624277456647405</v>
      </c>
      <c r="I5" s="1">
        <v>865</v>
      </c>
    </row>
    <row r="6" spans="1:9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859</v>
      </c>
      <c r="H6" s="1">
        <v>69.833333333333329</v>
      </c>
      <c r="I6" s="1">
        <v>720</v>
      </c>
    </row>
    <row r="7" spans="1:9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203</v>
      </c>
      <c r="H7" s="1">
        <v>70.955056179775283</v>
      </c>
      <c r="I7" s="1">
        <v>178</v>
      </c>
    </row>
    <row r="8" spans="1:9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354</v>
      </c>
      <c r="H8" s="1">
        <v>67.083333333333329</v>
      </c>
      <c r="I8" s="1">
        <v>288</v>
      </c>
    </row>
    <row r="9" spans="1:9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698</v>
      </c>
      <c r="H9" s="1">
        <v>70</v>
      </c>
      <c r="I9" s="1">
        <v>530</v>
      </c>
    </row>
    <row r="10" spans="1:9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101</v>
      </c>
      <c r="H10" s="1">
        <v>72.46987951807229</v>
      </c>
      <c r="I10" s="1">
        <v>83</v>
      </c>
    </row>
    <row r="11" spans="1:9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69.411177644710577</v>
      </c>
      <c r="I11" s="1">
        <v>501</v>
      </c>
    </row>
    <row r="12" spans="1:9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127</v>
      </c>
      <c r="H12" s="1">
        <v>69.811320754716988</v>
      </c>
      <c r="I12" s="1">
        <v>106</v>
      </c>
    </row>
    <row r="13" spans="1:9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61.454545454545453</v>
      </c>
      <c r="I13" s="1">
        <v>110</v>
      </c>
    </row>
    <row r="14" spans="1:9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17</v>
      </c>
      <c r="H14" s="1">
        <v>73.666666666666671</v>
      </c>
      <c r="I14" s="1">
        <v>15</v>
      </c>
    </row>
    <row r="15" spans="1:9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6</v>
      </c>
      <c r="H15" s="1">
        <v>92.5</v>
      </c>
      <c r="I15" s="1">
        <v>4</v>
      </c>
    </row>
    <row r="16" spans="1:9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</row>
    <row r="17" spans="1:9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65</v>
      </c>
      <c r="I17" s="1">
        <v>7</v>
      </c>
    </row>
    <row r="18" spans="1:9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9</v>
      </c>
      <c r="H18" s="1">
        <v>80</v>
      </c>
      <c r="I18" s="1">
        <v>8</v>
      </c>
    </row>
    <row r="19" spans="1:9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79.285714285714292</v>
      </c>
      <c r="I19" s="1">
        <v>7</v>
      </c>
    </row>
    <row r="20" spans="1:9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354</v>
      </c>
      <c r="H20" s="1">
        <v>67.083333333333329</v>
      </c>
      <c r="I20" s="1">
        <v>288</v>
      </c>
    </row>
    <row r="21" spans="1:9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64.487179487179489</v>
      </c>
      <c r="I21" s="1">
        <v>39</v>
      </c>
    </row>
    <row r="22" spans="1:9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88</v>
      </c>
      <c r="H22" s="1">
        <v>72.5</v>
      </c>
      <c r="I22" s="1">
        <v>72</v>
      </c>
    </row>
    <row r="23" spans="1:9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42</v>
      </c>
      <c r="H23" s="1">
        <v>65</v>
      </c>
      <c r="I23" s="1">
        <v>38</v>
      </c>
    </row>
    <row r="24" spans="1:9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45</v>
      </c>
      <c r="H24" s="1">
        <v>67.75</v>
      </c>
      <c r="I24" s="1">
        <v>40</v>
      </c>
    </row>
    <row r="25" spans="1:9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10</v>
      </c>
      <c r="H25" s="1">
        <v>78.333333333333329</v>
      </c>
      <c r="I25" s="1">
        <v>9</v>
      </c>
    </row>
    <row r="26" spans="1:9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43</v>
      </c>
      <c r="H26" s="1">
        <v>71.857142857142861</v>
      </c>
      <c r="I26" s="1">
        <v>35</v>
      </c>
    </row>
    <row r="27" spans="1:9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75</v>
      </c>
      <c r="I27" s="1">
        <v>4</v>
      </c>
    </row>
    <row r="28" spans="1:9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83</v>
      </c>
      <c r="H28" s="1">
        <v>78.59375</v>
      </c>
      <c r="I28" s="1">
        <v>64</v>
      </c>
    </row>
    <row r="29" spans="1:9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160</v>
      </c>
      <c r="H29" s="1">
        <v>79.388489208633089</v>
      </c>
      <c r="I29" s="1">
        <v>139</v>
      </c>
    </row>
    <row r="30" spans="1:9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69.411177644710577</v>
      </c>
      <c r="I30" s="1">
        <v>501</v>
      </c>
    </row>
    <row r="31" spans="1:9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214</v>
      </c>
      <c r="H31" s="1">
        <v>73.121546961325961</v>
      </c>
      <c r="I31" s="1">
        <v>181</v>
      </c>
    </row>
    <row r="32" spans="1:9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182</v>
      </c>
      <c r="H32" s="1">
        <v>65.878378378378372</v>
      </c>
      <c r="I32" s="1">
        <v>148</v>
      </c>
    </row>
    <row r="33" spans="1:9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93</v>
      </c>
      <c r="H33" s="1">
        <v>69.805194805194802</v>
      </c>
      <c r="I33" s="1">
        <v>77</v>
      </c>
    </row>
    <row r="34" spans="1:9" x14ac:dyDescent="0.25">
      <c r="A34" t="str">
        <f t="shared" ref="A34:A60" si="1">E34&amp;C34&amp;D34</f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51</v>
      </c>
      <c r="H34" s="1">
        <v>71.75</v>
      </c>
      <c r="I34" s="1">
        <v>40</v>
      </c>
    </row>
    <row r="35" spans="1:9" x14ac:dyDescent="0.25">
      <c r="A35" t="str">
        <f t="shared" si="1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36</v>
      </c>
      <c r="H35" s="1">
        <v>74</v>
      </c>
      <c r="I35" s="1">
        <v>30</v>
      </c>
    </row>
    <row r="36" spans="1:9" x14ac:dyDescent="0.25">
      <c r="A36" t="str">
        <f t="shared" si="1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28</v>
      </c>
      <c r="H36" s="1">
        <v>77.38095238095238</v>
      </c>
      <c r="I36" s="1">
        <v>21</v>
      </c>
    </row>
    <row r="37" spans="1:9" x14ac:dyDescent="0.25">
      <c r="A37" t="str">
        <f t="shared" si="1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39</v>
      </c>
      <c r="H37" s="1">
        <v>72.241379310344826</v>
      </c>
      <c r="I37" s="1">
        <v>29</v>
      </c>
    </row>
    <row r="38" spans="1:9" x14ac:dyDescent="0.25">
      <c r="A38" t="str">
        <f t="shared" si="1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11</v>
      </c>
      <c r="H38" s="1">
        <v>67</v>
      </c>
      <c r="I38" s="1">
        <v>10</v>
      </c>
    </row>
    <row r="39" spans="1:9" x14ac:dyDescent="0.25">
      <c r="A39" t="str">
        <f t="shared" si="1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75</v>
      </c>
      <c r="I39" s="1">
        <v>2</v>
      </c>
    </row>
    <row r="40" spans="1:9" x14ac:dyDescent="0.25">
      <c r="A40" t="str">
        <f t="shared" si="1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84</v>
      </c>
      <c r="H40" s="1">
        <v>73.805970149253724</v>
      </c>
      <c r="I40" s="1">
        <v>67</v>
      </c>
    </row>
    <row r="41" spans="1:9" x14ac:dyDescent="0.25">
      <c r="A41" t="str">
        <f t="shared" si="1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58.636363636363633</v>
      </c>
      <c r="I41" s="1">
        <v>11</v>
      </c>
    </row>
    <row r="42" spans="1:9" x14ac:dyDescent="0.25">
      <c r="A42" t="str">
        <f t="shared" si="1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37</v>
      </c>
      <c r="H42" s="1">
        <v>67.758620689655174</v>
      </c>
      <c r="I42" s="1">
        <v>29</v>
      </c>
    </row>
    <row r="43" spans="1:9" x14ac:dyDescent="0.25">
      <c r="A43" t="str">
        <f t="shared" si="1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337</v>
      </c>
      <c r="H43" s="1">
        <v>69.322344322344321</v>
      </c>
      <c r="I43" s="1">
        <v>273</v>
      </c>
    </row>
    <row r="44" spans="1:9" x14ac:dyDescent="0.25">
      <c r="A44" t="str">
        <f t="shared" si="1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73</v>
      </c>
      <c r="H44" s="1">
        <v>72.647058823529406</v>
      </c>
      <c r="I44" s="1">
        <v>68</v>
      </c>
    </row>
    <row r="45" spans="1:9" x14ac:dyDescent="0.25">
      <c r="A45" t="str">
        <f t="shared" si="1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28</v>
      </c>
      <c r="H45" s="1">
        <v>68.333333333333329</v>
      </c>
      <c r="I45" s="1">
        <v>27</v>
      </c>
    </row>
    <row r="46" spans="1:9" x14ac:dyDescent="0.25">
      <c r="A46" t="str">
        <f t="shared" si="1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75.384615384615387</v>
      </c>
      <c r="I46" s="1">
        <v>26</v>
      </c>
    </row>
    <row r="47" spans="1:9" x14ac:dyDescent="0.25">
      <c r="A47" t="str">
        <f t="shared" si="1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48</v>
      </c>
      <c r="H47" s="1">
        <v>73.372093023255815</v>
      </c>
      <c r="I47" s="1">
        <v>43</v>
      </c>
    </row>
    <row r="48" spans="1:9" x14ac:dyDescent="0.25">
      <c r="A48" t="str">
        <f t="shared" si="1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113</v>
      </c>
      <c r="H48" s="1">
        <v>67.444444444444443</v>
      </c>
      <c r="I48" s="1">
        <v>90</v>
      </c>
    </row>
    <row r="49" spans="1:9" x14ac:dyDescent="0.25">
      <c r="A49" t="str">
        <f t="shared" si="1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37</v>
      </c>
      <c r="H49" s="1">
        <v>67.8125</v>
      </c>
      <c r="I49" s="1">
        <v>32</v>
      </c>
    </row>
    <row r="50" spans="1:9" x14ac:dyDescent="0.25">
      <c r="A50" t="str">
        <f t="shared" si="1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201</v>
      </c>
      <c r="H50" s="1">
        <v>65.181818181818187</v>
      </c>
      <c r="I50" s="1">
        <v>165</v>
      </c>
    </row>
    <row r="51" spans="1:9" x14ac:dyDescent="0.25">
      <c r="A51" t="str">
        <f t="shared" si="1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123</v>
      </c>
      <c r="H51" s="1">
        <v>68.592233009708735</v>
      </c>
      <c r="I51" s="1">
        <v>103</v>
      </c>
    </row>
    <row r="52" spans="1:9" x14ac:dyDescent="0.25">
      <c r="A52" t="str">
        <f t="shared" si="1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16</v>
      </c>
      <c r="H52" s="1">
        <v>70.384615384615387</v>
      </c>
      <c r="I52" s="1">
        <v>13</v>
      </c>
    </row>
    <row r="53" spans="1:9" x14ac:dyDescent="0.25">
      <c r="A53" t="str">
        <f t="shared" si="1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12</v>
      </c>
      <c r="H53" s="1">
        <v>71.25</v>
      </c>
      <c r="I53" s="1">
        <v>8</v>
      </c>
    </row>
    <row r="54" spans="1:9" x14ac:dyDescent="0.25">
      <c r="A54" t="str">
        <f t="shared" si="1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32</v>
      </c>
      <c r="H54" s="1">
        <v>74.310344827586206</v>
      </c>
      <c r="I54" s="1">
        <v>29</v>
      </c>
    </row>
    <row r="55" spans="1:9" x14ac:dyDescent="0.25">
      <c r="A55" t="str">
        <f t="shared" si="1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61.363636363636367</v>
      </c>
      <c r="I55" s="1">
        <v>11</v>
      </c>
    </row>
    <row r="56" spans="1:9" x14ac:dyDescent="0.25">
      <c r="A56" t="str">
        <f t="shared" si="1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101</v>
      </c>
      <c r="H56" s="1">
        <v>65.117647058823536</v>
      </c>
      <c r="I56" s="1">
        <v>85</v>
      </c>
    </row>
    <row r="57" spans="1:9" x14ac:dyDescent="0.25">
      <c r="A57" t="str">
        <f t="shared" si="1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16</v>
      </c>
      <c r="H57" s="1">
        <v>69.615384615384613</v>
      </c>
      <c r="I57" s="1">
        <v>13</v>
      </c>
    </row>
    <row r="58" spans="1:9" x14ac:dyDescent="0.25">
      <c r="A58" t="str">
        <f t="shared" si="1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85</v>
      </c>
      <c r="H58" s="1">
        <v>72.857142857142861</v>
      </c>
      <c r="I58" s="1">
        <v>70</v>
      </c>
    </row>
    <row r="59" spans="1:9" x14ac:dyDescent="0.25">
      <c r="A59" t="str">
        <f t="shared" si="1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698</v>
      </c>
      <c r="H59" s="1">
        <v>70</v>
      </c>
      <c r="I59" s="1">
        <v>530</v>
      </c>
    </row>
    <row r="60" spans="1:9" x14ac:dyDescent="0.25">
      <c r="A60" t="str">
        <f t="shared" si="1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123</v>
      </c>
      <c r="H60" s="1">
        <v>74.716981132075475</v>
      </c>
      <c r="I60" s="1">
        <v>106</v>
      </c>
    </row>
    <row r="61" spans="1:9" x14ac:dyDescent="0.25">
      <c r="A61" s="22" t="str">
        <f>E61&amp;C61&amp;D61</f>
        <v>2010SERU other_ALL_</v>
      </c>
      <c r="B61" s="22"/>
      <c r="C61" s="23" t="s">
        <v>480</v>
      </c>
      <c r="D61" s="22" t="s">
        <v>476</v>
      </c>
      <c r="E61" s="23">
        <v>2010</v>
      </c>
      <c r="F61" s="23">
        <v>0</v>
      </c>
      <c r="G61" s="23">
        <v>41590</v>
      </c>
      <c r="H61" s="23">
        <v>68.326378021213699</v>
      </c>
      <c r="I61" s="23">
        <v>34506</v>
      </c>
    </row>
    <row r="62" spans="1:9" x14ac:dyDescent="0.25">
      <c r="A62" s="22" t="str">
        <f t="shared" ref="A62:A125" si="2">E62&amp;C62&amp;D62</f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1531</v>
      </c>
      <c r="H62" s="23">
        <v>65.559055118110237</v>
      </c>
      <c r="I62" s="23">
        <v>1270</v>
      </c>
    </row>
    <row r="63" spans="1:9" x14ac:dyDescent="0.25">
      <c r="A63" s="22" t="str">
        <f t="shared" si="2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3913</v>
      </c>
      <c r="H63" s="23">
        <v>72.116843702579672</v>
      </c>
      <c r="I63" s="23">
        <v>3295</v>
      </c>
    </row>
    <row r="64" spans="1:9" x14ac:dyDescent="0.25">
      <c r="A64" s="22" t="str">
        <f t="shared" si="2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15371</v>
      </c>
      <c r="H64" s="23">
        <v>67.948888021849399</v>
      </c>
      <c r="I64" s="23">
        <v>12815</v>
      </c>
    </row>
    <row r="65" spans="1:9" x14ac:dyDescent="0.25">
      <c r="A65" s="22" t="str">
        <f t="shared" si="2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9956</v>
      </c>
      <c r="H65" s="23">
        <v>67.844649580954695</v>
      </c>
      <c r="I65" s="23">
        <v>8233</v>
      </c>
    </row>
    <row r="66" spans="1:9" x14ac:dyDescent="0.25">
      <c r="A66" s="22" t="str">
        <f t="shared" si="2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61</v>
      </c>
      <c r="H66" s="23">
        <v>64.512195121951223</v>
      </c>
      <c r="I66" s="23">
        <v>41</v>
      </c>
    </row>
    <row r="67" spans="1:9" x14ac:dyDescent="0.25">
      <c r="A67" s="22" t="str">
        <f t="shared" si="2"/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7647</v>
      </c>
      <c r="H67" s="23">
        <v>68.410852713178301</v>
      </c>
      <c r="I67" s="23">
        <v>6450</v>
      </c>
    </row>
    <row r="68" spans="1:9" x14ac:dyDescent="0.25">
      <c r="A68" s="22" t="str">
        <f t="shared" si="2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647</v>
      </c>
      <c r="H68" s="23">
        <v>66.535181236673779</v>
      </c>
      <c r="I68" s="23">
        <v>469</v>
      </c>
    </row>
    <row r="69" spans="1:9" x14ac:dyDescent="0.25">
      <c r="A69" s="22" t="str">
        <f t="shared" si="2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1903</v>
      </c>
      <c r="H69" s="23">
        <v>68.573369565217391</v>
      </c>
      <c r="I69" s="23">
        <v>1472</v>
      </c>
    </row>
    <row r="70" spans="1:9" x14ac:dyDescent="0.25">
      <c r="A70" s="22" t="str">
        <f t="shared" si="2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423</v>
      </c>
      <c r="H70" s="23">
        <v>68.126760563380287</v>
      </c>
      <c r="I70" s="23">
        <v>355</v>
      </c>
    </row>
    <row r="71" spans="1:9" x14ac:dyDescent="0.25">
      <c r="A71" s="22" t="str">
        <f t="shared" si="2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138</v>
      </c>
      <c r="H71" s="23">
        <v>68.20754716981132</v>
      </c>
      <c r="I71" s="23">
        <v>106</v>
      </c>
    </row>
    <row r="72" spans="1:9" x14ac:dyDescent="0.25">
      <c r="A72" s="22" t="str">
        <f t="shared" si="2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898</v>
      </c>
      <c r="H72" s="23">
        <v>67.585301837270336</v>
      </c>
      <c r="I72" s="23">
        <v>762</v>
      </c>
    </row>
    <row r="73" spans="1:9" x14ac:dyDescent="0.25">
      <c r="A73" s="22" t="str">
        <f t="shared" si="2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77</v>
      </c>
      <c r="H73" s="23">
        <v>56.186440677966104</v>
      </c>
      <c r="I73" s="23">
        <v>59</v>
      </c>
    </row>
    <row r="74" spans="1:9" x14ac:dyDescent="0.25">
      <c r="A74" s="22" t="str">
        <f t="shared" si="2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86</v>
      </c>
      <c r="H74" s="23">
        <v>60.2</v>
      </c>
      <c r="I74" s="23">
        <v>75</v>
      </c>
    </row>
    <row r="75" spans="1:9" x14ac:dyDescent="0.25">
      <c r="A75" s="22" t="str">
        <f t="shared" si="2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43</v>
      </c>
      <c r="H75" s="23">
        <v>65.606060606060609</v>
      </c>
      <c r="I75" s="23">
        <v>33</v>
      </c>
    </row>
    <row r="76" spans="1:9" x14ac:dyDescent="0.25">
      <c r="A76" s="22" t="str">
        <f t="shared" si="2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38</v>
      </c>
      <c r="H76" s="23">
        <v>67.857142857142861</v>
      </c>
      <c r="I76" s="23">
        <v>28</v>
      </c>
    </row>
    <row r="77" spans="1:9" x14ac:dyDescent="0.25">
      <c r="A77" s="22" t="str">
        <f t="shared" si="2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13</v>
      </c>
      <c r="H77" s="23">
        <v>72.272727272727266</v>
      </c>
      <c r="I77" s="23">
        <v>11</v>
      </c>
    </row>
    <row r="78" spans="1:9" x14ac:dyDescent="0.25">
      <c r="A78" s="22" t="str">
        <f t="shared" si="2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75.808080808080803</v>
      </c>
      <c r="I78" s="23">
        <v>99</v>
      </c>
    </row>
    <row r="79" spans="1:9" x14ac:dyDescent="0.25">
      <c r="A79" s="22" t="str">
        <f t="shared" si="2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647</v>
      </c>
      <c r="H79" s="23">
        <v>66.535181236673779</v>
      </c>
      <c r="I79" s="23">
        <v>469</v>
      </c>
    </row>
    <row r="80" spans="1:9" x14ac:dyDescent="0.25">
      <c r="A80" s="22" t="str">
        <f t="shared" si="2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312</v>
      </c>
      <c r="H80" s="23">
        <v>61.041666666666664</v>
      </c>
      <c r="I80" s="23">
        <v>240</v>
      </c>
    </row>
    <row r="81" spans="1:9" x14ac:dyDescent="0.25">
      <c r="A81" s="22" t="str">
        <f t="shared" si="2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55</v>
      </c>
      <c r="I81" s="23">
        <v>2</v>
      </c>
    </row>
    <row r="82" spans="1:9" x14ac:dyDescent="0.25">
      <c r="A82" s="22" t="str">
        <f t="shared" si="2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59</v>
      </c>
      <c r="H82" s="23">
        <v>65</v>
      </c>
      <c r="I82" s="23">
        <v>39</v>
      </c>
    </row>
    <row r="83" spans="1:9" x14ac:dyDescent="0.25">
      <c r="A83" s="22" t="str">
        <f t="shared" si="2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272</v>
      </c>
      <c r="H83" s="23">
        <v>68.375527426160332</v>
      </c>
      <c r="I83" s="23">
        <v>237</v>
      </c>
    </row>
    <row r="84" spans="1:9" x14ac:dyDescent="0.25">
      <c r="A84" s="22" t="str">
        <f t="shared" si="2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128</v>
      </c>
      <c r="H84" s="23">
        <v>77.68518518518519</v>
      </c>
      <c r="I84" s="23">
        <v>108</v>
      </c>
    </row>
    <row r="85" spans="1:9" x14ac:dyDescent="0.25">
      <c r="A85" s="22" t="str">
        <f t="shared" si="2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150</v>
      </c>
      <c r="H85" s="23">
        <v>66.470588235294116</v>
      </c>
      <c r="I85" s="23">
        <v>136</v>
      </c>
    </row>
    <row r="86" spans="1:9" x14ac:dyDescent="0.25">
      <c r="A86" s="22" t="str">
        <f t="shared" si="2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11</v>
      </c>
      <c r="H86" s="23">
        <v>86</v>
      </c>
      <c r="I86" s="23">
        <v>10</v>
      </c>
    </row>
    <row r="87" spans="1:9" x14ac:dyDescent="0.25">
      <c r="A87" s="22" t="str">
        <f t="shared" si="2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339</v>
      </c>
      <c r="H87" s="23">
        <v>73.050541516245488</v>
      </c>
      <c r="I87" s="23">
        <v>277</v>
      </c>
    </row>
    <row r="88" spans="1:9" x14ac:dyDescent="0.25">
      <c r="A88" s="22" t="str">
        <f t="shared" si="2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1581</v>
      </c>
      <c r="H88" s="23">
        <v>75.709433962264157</v>
      </c>
      <c r="I88" s="23">
        <v>1325</v>
      </c>
    </row>
    <row r="89" spans="1:9" x14ac:dyDescent="0.25">
      <c r="A89" s="22" t="str">
        <f t="shared" si="2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138</v>
      </c>
      <c r="H89" s="23">
        <v>68.20754716981132</v>
      </c>
      <c r="I89" s="23">
        <v>106</v>
      </c>
    </row>
    <row r="90" spans="1:9" x14ac:dyDescent="0.25">
      <c r="A90" s="22" t="str">
        <f t="shared" si="2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6745</v>
      </c>
      <c r="H90" s="23">
        <v>67.462114458905333</v>
      </c>
      <c r="I90" s="23">
        <v>5609</v>
      </c>
    </row>
    <row r="91" spans="1:9" x14ac:dyDescent="0.25">
      <c r="A91" s="22" t="str">
        <f t="shared" si="2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305</v>
      </c>
      <c r="H91" s="23">
        <v>70.609756097560975</v>
      </c>
      <c r="I91" s="23">
        <v>246</v>
      </c>
    </row>
    <row r="92" spans="1:9" x14ac:dyDescent="0.25">
      <c r="A92" s="22" t="str">
        <f t="shared" si="2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805</v>
      </c>
      <c r="H92" s="23">
        <v>70.222551928783389</v>
      </c>
      <c r="I92" s="23">
        <v>674</v>
      </c>
    </row>
    <row r="93" spans="1:9" x14ac:dyDescent="0.25">
      <c r="A93" s="22" t="str">
        <f t="shared" si="2"/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67.61904761904762</v>
      </c>
      <c r="I93" s="23">
        <v>84</v>
      </c>
    </row>
    <row r="94" spans="1:9" x14ac:dyDescent="0.25">
      <c r="A94" s="22" t="str">
        <f t="shared" si="2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1034</v>
      </c>
      <c r="H94" s="23">
        <v>67.884615384615387</v>
      </c>
      <c r="I94" s="23">
        <v>884</v>
      </c>
    </row>
    <row r="95" spans="1:9" x14ac:dyDescent="0.25">
      <c r="A95" s="22" t="str">
        <f t="shared" si="2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159</v>
      </c>
      <c r="H95" s="23">
        <v>74.117647058823536</v>
      </c>
      <c r="I95" s="23">
        <v>136</v>
      </c>
    </row>
    <row r="96" spans="1:9" x14ac:dyDescent="0.25">
      <c r="A96" s="22" t="str">
        <f t="shared" si="2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7647</v>
      </c>
      <c r="H96" s="23">
        <v>68.410852713178301</v>
      </c>
      <c r="I96" s="23">
        <v>6450</v>
      </c>
    </row>
    <row r="97" spans="1:9" x14ac:dyDescent="0.25">
      <c r="A97" s="22" t="str">
        <f t="shared" si="2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328</v>
      </c>
      <c r="H97" s="23">
        <v>69.535315985130111</v>
      </c>
      <c r="I97" s="23">
        <v>269</v>
      </c>
    </row>
    <row r="98" spans="1:9" x14ac:dyDescent="0.25">
      <c r="A98" s="22" t="str">
        <f t="shared" si="2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75.246913580246911</v>
      </c>
      <c r="I98" s="23">
        <v>81</v>
      </c>
    </row>
    <row r="99" spans="1:9" x14ac:dyDescent="0.25">
      <c r="A99" s="22" t="str">
        <f t="shared" si="2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62.5</v>
      </c>
      <c r="I99" s="23">
        <v>4</v>
      </c>
    </row>
    <row r="100" spans="1:9" x14ac:dyDescent="0.25">
      <c r="A100" s="22" t="str">
        <f t="shared" si="2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2170</v>
      </c>
      <c r="H100" s="23">
        <v>67.584022038567497</v>
      </c>
      <c r="I100" s="23">
        <v>1815</v>
      </c>
    </row>
    <row r="101" spans="1:9" x14ac:dyDescent="0.25">
      <c r="A101" s="22" t="str">
        <f t="shared" si="2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225</v>
      </c>
      <c r="H101" s="23">
        <v>63.306878306878303</v>
      </c>
      <c r="I101" s="23">
        <v>189</v>
      </c>
    </row>
    <row r="102" spans="1:9" x14ac:dyDescent="0.25">
      <c r="A102" s="22" t="str">
        <f t="shared" si="2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628</v>
      </c>
      <c r="H102" s="23">
        <v>66.238447319778189</v>
      </c>
      <c r="I102" s="23">
        <v>541</v>
      </c>
    </row>
    <row r="103" spans="1:9" x14ac:dyDescent="0.25">
      <c r="A103" s="22" t="str">
        <f t="shared" si="2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4059</v>
      </c>
      <c r="H103" s="23">
        <v>69.32250512145157</v>
      </c>
      <c r="I103" s="23">
        <v>3417</v>
      </c>
    </row>
    <row r="104" spans="1:9" x14ac:dyDescent="0.25">
      <c r="A104" s="22" t="str">
        <f t="shared" si="2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102</v>
      </c>
      <c r="H104" s="23">
        <v>63.588235294117645</v>
      </c>
      <c r="I104" s="23">
        <v>85</v>
      </c>
    </row>
    <row r="105" spans="1:9" x14ac:dyDescent="0.25">
      <c r="A105" s="22" t="str">
        <f t="shared" si="2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18</v>
      </c>
      <c r="H105" s="23">
        <v>62.857142857142854</v>
      </c>
      <c r="I105" s="23">
        <v>14</v>
      </c>
    </row>
    <row r="106" spans="1:9" x14ac:dyDescent="0.25">
      <c r="A106" s="22" t="str">
        <f t="shared" si="2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311</v>
      </c>
      <c r="H106" s="23">
        <v>68.854961832061065</v>
      </c>
      <c r="I106" s="23">
        <v>262</v>
      </c>
    </row>
    <row r="107" spans="1:9" x14ac:dyDescent="0.25">
      <c r="A107" s="22" t="str">
        <f t="shared" si="2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842</v>
      </c>
      <c r="H107" s="23">
        <v>71.874135546334713</v>
      </c>
      <c r="I107" s="23">
        <v>723</v>
      </c>
    </row>
    <row r="108" spans="1:9" x14ac:dyDescent="0.25">
      <c r="A108" s="22" t="str">
        <f t="shared" si="2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1639</v>
      </c>
      <c r="H108" s="23">
        <v>64.116314199395774</v>
      </c>
      <c r="I108" s="23">
        <v>1324</v>
      </c>
    </row>
    <row r="109" spans="1:9" x14ac:dyDescent="0.25">
      <c r="A109" s="22" t="str">
        <f t="shared" si="2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118</v>
      </c>
      <c r="H109" s="23">
        <v>61.421052631578945</v>
      </c>
      <c r="I109" s="23">
        <v>95</v>
      </c>
    </row>
    <row r="110" spans="1:9" x14ac:dyDescent="0.25">
      <c r="A110" s="22" t="str">
        <f t="shared" si="2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2110</v>
      </c>
      <c r="H110" s="23">
        <v>66.962507322788511</v>
      </c>
      <c r="I110" s="23">
        <v>1707</v>
      </c>
    </row>
    <row r="111" spans="1:9" x14ac:dyDescent="0.25">
      <c r="A111" s="22" t="str">
        <f t="shared" si="2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1617</v>
      </c>
      <c r="H111" s="23">
        <v>67.545317220543808</v>
      </c>
      <c r="I111" s="23">
        <v>1324</v>
      </c>
    </row>
    <row r="112" spans="1:9" x14ac:dyDescent="0.25">
      <c r="A112" s="22" t="str">
        <f t="shared" si="2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89</v>
      </c>
      <c r="H112" s="23">
        <v>71.486486486486484</v>
      </c>
      <c r="I112" s="23">
        <v>74</v>
      </c>
    </row>
    <row r="113" spans="1:9" x14ac:dyDescent="0.25">
      <c r="A113" s="22" t="str">
        <f t="shared" si="2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53</v>
      </c>
      <c r="I113" s="23">
        <v>35</v>
      </c>
    </row>
    <row r="114" spans="1:9" x14ac:dyDescent="0.25">
      <c r="A114" s="22" t="str">
        <f t="shared" si="2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413</v>
      </c>
      <c r="H114" s="23">
        <v>67.80898876404494</v>
      </c>
      <c r="I114" s="23">
        <v>356</v>
      </c>
    </row>
    <row r="115" spans="1:9" x14ac:dyDescent="0.25">
      <c r="A115" s="22" t="str">
        <f t="shared" si="2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384</v>
      </c>
      <c r="H115" s="23">
        <v>65.031545741324919</v>
      </c>
      <c r="I115" s="23">
        <v>317</v>
      </c>
    </row>
    <row r="116" spans="1:9" x14ac:dyDescent="0.25">
      <c r="A116" s="22" t="str">
        <f t="shared" si="2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885</v>
      </c>
      <c r="H116" s="23">
        <v>66.019283746556468</v>
      </c>
      <c r="I116" s="23">
        <v>726</v>
      </c>
    </row>
    <row r="117" spans="1:9" x14ac:dyDescent="0.25">
      <c r="A117" s="22" t="str">
        <f t="shared" si="2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315</v>
      </c>
      <c r="H117" s="23">
        <v>70.14492753623189</v>
      </c>
      <c r="I117" s="23">
        <v>276</v>
      </c>
    </row>
    <row r="118" spans="1:9" x14ac:dyDescent="0.25">
      <c r="A118" s="22" t="str">
        <f t="shared" si="2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334</v>
      </c>
      <c r="H118" s="23">
        <v>67.241992882562272</v>
      </c>
      <c r="I118" s="23">
        <v>281</v>
      </c>
    </row>
    <row r="119" spans="1:9" x14ac:dyDescent="0.25">
      <c r="A119" s="22" t="str">
        <f t="shared" si="2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1903</v>
      </c>
      <c r="H119" s="23">
        <v>68.573369565217391</v>
      </c>
      <c r="I119" s="23">
        <v>1472</v>
      </c>
    </row>
    <row r="120" spans="1:9" x14ac:dyDescent="0.25">
      <c r="A120" s="22" t="str">
        <f t="shared" si="2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1219</v>
      </c>
      <c r="H120" s="23">
        <v>71.490196078431367</v>
      </c>
      <c r="I120" s="23">
        <v>1020</v>
      </c>
    </row>
    <row r="121" spans="1:9" x14ac:dyDescent="0.25">
      <c r="A121" s="22" t="str">
        <f t="shared" si="2"/>
        <v>2011UO_ALL_</v>
      </c>
      <c r="C121" s="1" t="s">
        <v>59</v>
      </c>
      <c r="D121" t="s">
        <v>476</v>
      </c>
      <c r="E121">
        <v>2011</v>
      </c>
      <c r="F121" s="1">
        <v>0</v>
      </c>
      <c r="G121" s="1">
        <v>6543</v>
      </c>
      <c r="H121" s="1">
        <v>71.581839213418164</v>
      </c>
      <c r="I121" s="1">
        <v>5187</v>
      </c>
    </row>
    <row r="122" spans="1:9" x14ac:dyDescent="0.25">
      <c r="A122" s="22" t="str">
        <f t="shared" si="2"/>
        <v>2011UOAAA</v>
      </c>
      <c r="C122" s="1" t="s">
        <v>59</v>
      </c>
      <c r="D122" s="1" t="s">
        <v>61</v>
      </c>
      <c r="E122">
        <v>2011</v>
      </c>
      <c r="F122" s="1">
        <v>1</v>
      </c>
      <c r="G122" s="1">
        <v>394</v>
      </c>
      <c r="H122" s="1">
        <v>67.735849056603769</v>
      </c>
      <c r="I122" s="1">
        <v>318</v>
      </c>
    </row>
    <row r="123" spans="1:9" x14ac:dyDescent="0.25">
      <c r="A123" s="22" t="str">
        <f t="shared" si="2"/>
        <v>2011UOCAS Hum</v>
      </c>
      <c r="C123" s="1" t="s">
        <v>59</v>
      </c>
      <c r="D123" s="1" t="s">
        <v>62</v>
      </c>
      <c r="E123">
        <v>2011</v>
      </c>
      <c r="F123" s="1">
        <v>1</v>
      </c>
      <c r="G123" s="1">
        <v>650</v>
      </c>
      <c r="H123" s="1">
        <v>75.907335907335906</v>
      </c>
      <c r="I123" s="1">
        <v>518</v>
      </c>
    </row>
    <row r="124" spans="1:9" x14ac:dyDescent="0.25">
      <c r="A124" s="22" t="str">
        <f t="shared" si="2"/>
        <v>2011UOCAS NatSci</v>
      </c>
      <c r="C124" s="1" t="s">
        <v>59</v>
      </c>
      <c r="D124" s="1" t="s">
        <v>63</v>
      </c>
      <c r="E124">
        <v>2011</v>
      </c>
      <c r="F124" s="1">
        <v>1</v>
      </c>
      <c r="G124" s="1">
        <v>1484</v>
      </c>
      <c r="H124" s="1">
        <v>72.265822784810126</v>
      </c>
      <c r="I124" s="1">
        <v>1185</v>
      </c>
    </row>
    <row r="125" spans="1:9" x14ac:dyDescent="0.25">
      <c r="A125" s="22" t="str">
        <f t="shared" si="2"/>
        <v>2011UOCAS SocSci</v>
      </c>
      <c r="C125" s="1" t="s">
        <v>59</v>
      </c>
      <c r="D125" s="1" t="s">
        <v>64</v>
      </c>
      <c r="E125">
        <v>2011</v>
      </c>
      <c r="F125" s="1">
        <v>1</v>
      </c>
      <c r="G125" s="1">
        <v>1177</v>
      </c>
      <c r="H125" s="1">
        <v>72.071881606765331</v>
      </c>
      <c r="I125" s="1">
        <v>946</v>
      </c>
    </row>
    <row r="126" spans="1:9" x14ac:dyDescent="0.25">
      <c r="A126" s="22" t="str">
        <f t="shared" ref="A126:A189" si="3">E126&amp;C126&amp;D126</f>
        <v>2011UOEducation</v>
      </c>
      <c r="C126" s="1" t="s">
        <v>59</v>
      </c>
      <c r="D126" s="1" t="s">
        <v>65</v>
      </c>
      <c r="E126">
        <v>2011</v>
      </c>
      <c r="F126" s="1">
        <v>1</v>
      </c>
      <c r="G126" s="1">
        <v>303</v>
      </c>
      <c r="H126" s="1">
        <v>69.658634538152612</v>
      </c>
      <c r="I126" s="1">
        <v>249</v>
      </c>
    </row>
    <row r="127" spans="1:9" x14ac:dyDescent="0.25">
      <c r="A127" s="22" t="str">
        <f t="shared" si="3"/>
        <v>2011UOJournalism</v>
      </c>
      <c r="C127" s="1" t="s">
        <v>59</v>
      </c>
      <c r="D127" s="1" t="s">
        <v>66</v>
      </c>
      <c r="E127">
        <v>2011</v>
      </c>
      <c r="F127" s="1">
        <v>1</v>
      </c>
      <c r="G127" s="1">
        <v>490</v>
      </c>
      <c r="H127" s="1">
        <v>69.973118279569889</v>
      </c>
      <c r="I127" s="1">
        <v>372</v>
      </c>
    </row>
    <row r="128" spans="1:9" x14ac:dyDescent="0.25">
      <c r="A128" s="22" t="str">
        <f t="shared" si="3"/>
        <v>2011UOLCB</v>
      </c>
      <c r="C128" s="1" t="s">
        <v>59</v>
      </c>
      <c r="D128" s="1" t="s">
        <v>67</v>
      </c>
      <c r="E128">
        <v>2011</v>
      </c>
      <c r="F128" s="1">
        <v>1</v>
      </c>
      <c r="G128" s="1">
        <v>951</v>
      </c>
      <c r="H128" s="1">
        <v>70.630136986301366</v>
      </c>
      <c r="I128" s="1">
        <v>730</v>
      </c>
    </row>
    <row r="129" spans="1:9" x14ac:dyDescent="0.25">
      <c r="A129" s="22" t="str">
        <f t="shared" si="3"/>
        <v>2011UOMusic &amp; Dance</v>
      </c>
      <c r="C129" s="1" t="s">
        <v>59</v>
      </c>
      <c r="D129" s="1" t="s">
        <v>68</v>
      </c>
      <c r="E129">
        <v>2011</v>
      </c>
      <c r="F129" s="1">
        <v>1</v>
      </c>
      <c r="G129" s="1">
        <v>106</v>
      </c>
      <c r="H129" s="1">
        <v>74.882352941176464</v>
      </c>
      <c r="I129" s="1">
        <v>85</v>
      </c>
    </row>
    <row r="130" spans="1:9" x14ac:dyDescent="0.25">
      <c r="A130" s="22" t="str">
        <f t="shared" si="3"/>
        <v>2011UOOther</v>
      </c>
      <c r="C130" s="1" t="s">
        <v>59</v>
      </c>
      <c r="D130" s="1" t="s">
        <v>69</v>
      </c>
      <c r="E130">
        <v>2011</v>
      </c>
      <c r="F130" s="1">
        <v>1</v>
      </c>
      <c r="G130" s="1">
        <v>988</v>
      </c>
      <c r="H130" s="1">
        <v>70.561224489795919</v>
      </c>
      <c r="I130" s="1">
        <v>784</v>
      </c>
    </row>
    <row r="131" spans="1:9" x14ac:dyDescent="0.25">
      <c r="A131" s="22" t="str">
        <f t="shared" si="3"/>
        <v>2011UOENVIRONMENTAL STUDIES</v>
      </c>
      <c r="B131" s="1" t="s">
        <v>70</v>
      </c>
      <c r="C131" s="1" t="s">
        <v>59</v>
      </c>
      <c r="D131" s="1" t="s">
        <v>71</v>
      </c>
      <c r="E131">
        <v>2011</v>
      </c>
      <c r="F131" s="1">
        <v>2</v>
      </c>
      <c r="G131" s="1">
        <v>151</v>
      </c>
      <c r="H131" s="1">
        <v>74.370078740157481</v>
      </c>
      <c r="I131" s="1">
        <v>127</v>
      </c>
    </row>
    <row r="132" spans="1:9" x14ac:dyDescent="0.25">
      <c r="A132" s="22" t="str">
        <f t="shared" si="3"/>
        <v>2011UOARCHITECTURE &amp; INTERIOR ARCH</v>
      </c>
      <c r="B132" s="1" t="s">
        <v>72</v>
      </c>
      <c r="C132" s="1" t="s">
        <v>59</v>
      </c>
      <c r="D132" s="1" t="s">
        <v>73</v>
      </c>
      <c r="E132">
        <v>2011</v>
      </c>
      <c r="F132" s="1">
        <v>2</v>
      </c>
      <c r="G132" s="1">
        <v>122</v>
      </c>
      <c r="H132" s="1">
        <v>58.711340206185568</v>
      </c>
      <c r="I132" s="1">
        <v>97</v>
      </c>
    </row>
    <row r="133" spans="1:9" x14ac:dyDescent="0.25">
      <c r="A133" s="22" t="str">
        <f t="shared" si="3"/>
        <v>2011UOLANDSCAPE ARCHITECTURE</v>
      </c>
      <c r="B133" s="1" t="s">
        <v>74</v>
      </c>
      <c r="C133" s="1" t="s">
        <v>59</v>
      </c>
      <c r="D133" s="1" t="s">
        <v>75</v>
      </c>
      <c r="E133">
        <v>2011</v>
      </c>
      <c r="F133" s="1">
        <v>2</v>
      </c>
      <c r="G133" s="1">
        <v>19</v>
      </c>
      <c r="H133" s="1">
        <v>83.666666666666671</v>
      </c>
      <c r="I133" s="1">
        <v>15</v>
      </c>
    </row>
    <row r="134" spans="1:9" x14ac:dyDescent="0.25">
      <c r="A134" s="22" t="str">
        <f t="shared" si="3"/>
        <v>2011UOASIAN STUDIES</v>
      </c>
      <c r="B134" s="1" t="s">
        <v>76</v>
      </c>
      <c r="C134" s="1" t="s">
        <v>59</v>
      </c>
      <c r="D134" s="1" t="s">
        <v>77</v>
      </c>
      <c r="E134">
        <v>2011</v>
      </c>
      <c r="F134" s="1">
        <v>2</v>
      </c>
      <c r="G134" s="1">
        <v>9</v>
      </c>
      <c r="H134" s="1">
        <v>89.285714285714292</v>
      </c>
      <c r="I134" s="1">
        <v>7</v>
      </c>
    </row>
    <row r="135" spans="1:9" x14ac:dyDescent="0.25">
      <c r="A135" s="22" t="str">
        <f t="shared" si="3"/>
        <v>2011UOLATIN AMERICAN STUDIES</v>
      </c>
      <c r="B135" s="1" t="s">
        <v>78</v>
      </c>
      <c r="C135" s="1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70</v>
      </c>
      <c r="I135" s="1">
        <v>2</v>
      </c>
    </row>
    <row r="136" spans="1:9" x14ac:dyDescent="0.25">
      <c r="A136" s="22" t="str">
        <f t="shared" si="3"/>
        <v>2011UORUSSIAN &amp; EAST EUROPEAN STUDIES</v>
      </c>
      <c r="B136" s="1" t="s">
        <v>80</v>
      </c>
      <c r="C136" s="1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52.5</v>
      </c>
      <c r="I136" s="1">
        <v>4</v>
      </c>
    </row>
    <row r="137" spans="1:9" x14ac:dyDescent="0.25">
      <c r="A137" s="22" t="str">
        <f t="shared" si="3"/>
        <v>2011UOWOMEN'S &amp; GENDER STUDIES</v>
      </c>
      <c r="B137" s="1" t="s">
        <v>82</v>
      </c>
      <c r="C137" s="1" t="s">
        <v>59</v>
      </c>
      <c r="D137" s="1" t="s">
        <v>60</v>
      </c>
      <c r="E137">
        <v>2011</v>
      </c>
      <c r="F137" s="1">
        <v>2</v>
      </c>
      <c r="G137" s="1">
        <v>15</v>
      </c>
      <c r="H137" s="1">
        <v>72.272727272727266</v>
      </c>
      <c r="I137" s="1">
        <v>11</v>
      </c>
    </row>
    <row r="138" spans="1:9" x14ac:dyDescent="0.25">
      <c r="A138" s="22" t="str">
        <f t="shared" si="3"/>
        <v>2011UOETHNIC STUDIES</v>
      </c>
      <c r="B138" s="1" t="s">
        <v>83</v>
      </c>
      <c r="C138" s="1" t="s">
        <v>59</v>
      </c>
      <c r="D138" s="1" t="s">
        <v>84</v>
      </c>
      <c r="E138">
        <v>2011</v>
      </c>
      <c r="F138" s="1">
        <v>2</v>
      </c>
      <c r="G138" s="1">
        <v>7</v>
      </c>
      <c r="H138" s="1">
        <v>66.666666666666671</v>
      </c>
      <c r="I138" s="1">
        <v>6</v>
      </c>
    </row>
    <row r="139" spans="1:9" x14ac:dyDescent="0.25">
      <c r="A139" s="22" t="str">
        <f t="shared" si="3"/>
        <v>2011UOJOURNALISM &amp; COMMUNICATION</v>
      </c>
      <c r="B139" s="1" t="s">
        <v>85</v>
      </c>
      <c r="C139" s="1" t="s">
        <v>59</v>
      </c>
      <c r="D139" s="1" t="s">
        <v>86</v>
      </c>
      <c r="E139">
        <v>2011</v>
      </c>
      <c r="F139" s="1">
        <v>2</v>
      </c>
      <c r="G139" s="1">
        <v>490</v>
      </c>
      <c r="H139" s="1">
        <v>69.973118279569889</v>
      </c>
      <c r="I139" s="1">
        <v>372</v>
      </c>
    </row>
    <row r="140" spans="1:9" x14ac:dyDescent="0.25">
      <c r="A140" s="22" t="str">
        <f t="shared" si="3"/>
        <v>2011UOCOMPUTER &amp; INFORMATION SCIENCE</v>
      </c>
      <c r="B140" s="1" t="s">
        <v>87</v>
      </c>
      <c r="C140" s="1" t="s">
        <v>59</v>
      </c>
      <c r="D140" s="1" t="s">
        <v>88</v>
      </c>
      <c r="E140">
        <v>2011</v>
      </c>
      <c r="F140" s="1">
        <v>2</v>
      </c>
      <c r="G140" s="1">
        <v>73</v>
      </c>
      <c r="H140" s="1">
        <v>69</v>
      </c>
      <c r="I140" s="1">
        <v>50</v>
      </c>
    </row>
    <row r="141" spans="1:9" x14ac:dyDescent="0.25">
      <c r="A141" s="22" t="str">
        <f t="shared" si="3"/>
        <v>2011UOEDUCATIONAL STUDIES</v>
      </c>
      <c r="B141" s="1" t="s">
        <v>89</v>
      </c>
      <c r="C141" s="1" t="s">
        <v>59</v>
      </c>
      <c r="D141" s="1" t="s">
        <v>90</v>
      </c>
      <c r="E141">
        <v>2011</v>
      </c>
      <c r="F141" s="1">
        <v>2</v>
      </c>
      <c r="G141" s="1">
        <v>137</v>
      </c>
      <c r="H141" s="1">
        <v>70.321100917431195</v>
      </c>
      <c r="I141" s="1">
        <v>109</v>
      </c>
    </row>
    <row r="142" spans="1:9" x14ac:dyDescent="0.25">
      <c r="A142" s="22" t="str">
        <f t="shared" si="3"/>
        <v>2011UOSPECIAL EDUCATION</v>
      </c>
      <c r="B142" s="1" t="s">
        <v>91</v>
      </c>
      <c r="C142" s="1" t="s">
        <v>59</v>
      </c>
      <c r="D142" s="1" t="s">
        <v>92</v>
      </c>
      <c r="E142">
        <v>2011</v>
      </c>
      <c r="F142" s="1">
        <v>2</v>
      </c>
      <c r="G142" s="1">
        <v>61</v>
      </c>
      <c r="H142" s="1">
        <v>67.307692307692307</v>
      </c>
      <c r="I142" s="1">
        <v>52</v>
      </c>
    </row>
    <row r="143" spans="1:9" x14ac:dyDescent="0.25">
      <c r="A143" s="22" t="str">
        <f t="shared" si="3"/>
        <v>2011UOLINGUISTICS</v>
      </c>
      <c r="B143" s="1" t="s">
        <v>93</v>
      </c>
      <c r="C143" s="1" t="s">
        <v>59</v>
      </c>
      <c r="D143" s="1" t="s">
        <v>94</v>
      </c>
      <c r="E143">
        <v>2011</v>
      </c>
      <c r="F143" s="1">
        <v>2</v>
      </c>
      <c r="G143" s="1">
        <v>44</v>
      </c>
      <c r="H143" s="1">
        <v>65</v>
      </c>
      <c r="I143" s="1">
        <v>32</v>
      </c>
    </row>
    <row r="144" spans="1:9" x14ac:dyDescent="0.25">
      <c r="A144" s="22" t="str">
        <f t="shared" si="3"/>
        <v>2011UOCOMPARATIVE LITERATURE</v>
      </c>
      <c r="B144" s="1" t="s">
        <v>95</v>
      </c>
      <c r="C144" s="1" t="s">
        <v>59</v>
      </c>
      <c r="D144" s="1" t="s">
        <v>96</v>
      </c>
      <c r="E144">
        <v>2011</v>
      </c>
      <c r="F144" s="1">
        <v>2</v>
      </c>
      <c r="G144" s="1">
        <v>17</v>
      </c>
      <c r="H144" s="1">
        <v>80.333333333333329</v>
      </c>
      <c r="I144" s="1">
        <v>15</v>
      </c>
    </row>
    <row r="145" spans="1:9" x14ac:dyDescent="0.25">
      <c r="A145" s="22" t="str">
        <f t="shared" si="3"/>
        <v>2011UOE ASIAN LANGUAGES &amp; LITERATURE</v>
      </c>
      <c r="B145" s="1" t="s">
        <v>97</v>
      </c>
      <c r="C145" s="1" t="s">
        <v>59</v>
      </c>
      <c r="D145" s="1" t="s">
        <v>98</v>
      </c>
      <c r="E145">
        <v>2011</v>
      </c>
      <c r="F145" s="1">
        <v>2</v>
      </c>
      <c r="G145" s="1">
        <v>52</v>
      </c>
      <c r="H145" s="1">
        <v>79.5</v>
      </c>
      <c r="I145" s="1">
        <v>40</v>
      </c>
    </row>
    <row r="146" spans="1:9" x14ac:dyDescent="0.25">
      <c r="A146" s="22" t="str">
        <f t="shared" si="3"/>
        <v>2011UOGERMAN LANGUAGES &amp; LITERATURE</v>
      </c>
      <c r="B146" s="1" t="s">
        <v>99</v>
      </c>
      <c r="C146" s="1" t="s">
        <v>59</v>
      </c>
      <c r="D146" s="1" t="s">
        <v>100</v>
      </c>
      <c r="E146">
        <v>2011</v>
      </c>
      <c r="F146" s="1">
        <v>2</v>
      </c>
      <c r="G146" s="1">
        <v>11</v>
      </c>
      <c r="H146" s="1">
        <v>70.555555555555557</v>
      </c>
      <c r="I146" s="1">
        <v>9</v>
      </c>
    </row>
    <row r="147" spans="1:9" x14ac:dyDescent="0.25">
      <c r="A147" s="22" t="str">
        <f t="shared" si="3"/>
        <v>2011UOROMANCE LANGUAGES</v>
      </c>
      <c r="B147" s="1" t="s">
        <v>101</v>
      </c>
      <c r="C147" s="1" t="s">
        <v>59</v>
      </c>
      <c r="D147" s="1" t="s">
        <v>102</v>
      </c>
      <c r="E147">
        <v>2011</v>
      </c>
      <c r="F147" s="1">
        <v>2</v>
      </c>
      <c r="G147" s="1">
        <v>125</v>
      </c>
      <c r="H147" s="1">
        <v>78.367346938775512</v>
      </c>
      <c r="I147" s="1">
        <v>98</v>
      </c>
    </row>
    <row r="148" spans="1:9" x14ac:dyDescent="0.25">
      <c r="A148" s="22" t="str">
        <f t="shared" si="3"/>
        <v>2011UOENGLISH</v>
      </c>
      <c r="B148" s="1" t="s">
        <v>103</v>
      </c>
      <c r="C148" s="1" t="s">
        <v>59</v>
      </c>
      <c r="D148" s="1" t="s">
        <v>104</v>
      </c>
      <c r="E148">
        <v>2011</v>
      </c>
      <c r="F148" s="1">
        <v>2</v>
      </c>
      <c r="G148" s="1">
        <v>199</v>
      </c>
      <c r="H148" s="1">
        <v>78.372093023255815</v>
      </c>
      <c r="I148" s="1">
        <v>172</v>
      </c>
    </row>
    <row r="149" spans="1:9" x14ac:dyDescent="0.25">
      <c r="A149" s="22" t="str">
        <f t="shared" si="3"/>
        <v>2011UOCOMMUNITY EDUCATION PGM</v>
      </c>
      <c r="B149" s="1" t="s">
        <v>105</v>
      </c>
      <c r="C149" s="1" t="s">
        <v>59</v>
      </c>
      <c r="D149" s="1" t="s">
        <v>106</v>
      </c>
      <c r="E149">
        <v>2011</v>
      </c>
      <c r="F149" s="1">
        <v>2</v>
      </c>
      <c r="G149" s="1">
        <v>988</v>
      </c>
      <c r="H149" s="1">
        <v>70.561224489795919</v>
      </c>
      <c r="I149" s="1">
        <v>784</v>
      </c>
    </row>
    <row r="150" spans="1:9" x14ac:dyDescent="0.25">
      <c r="A150" s="22" t="str">
        <f t="shared" si="3"/>
        <v>2011UOBIOLOGY</v>
      </c>
      <c r="B150" s="1" t="s">
        <v>107</v>
      </c>
      <c r="C150" s="1" t="s">
        <v>59</v>
      </c>
      <c r="D150" s="1" t="s">
        <v>108</v>
      </c>
      <c r="E150">
        <v>2011</v>
      </c>
      <c r="F150" s="1">
        <v>2</v>
      </c>
      <c r="G150" s="1">
        <v>321</v>
      </c>
      <c r="H150" s="1">
        <v>72.5390625</v>
      </c>
      <c r="I150" s="1">
        <v>256</v>
      </c>
    </row>
    <row r="151" spans="1:9" x14ac:dyDescent="0.25">
      <c r="A151" s="22" t="str">
        <f t="shared" si="3"/>
        <v>2011UOHUMAN PHYSIOLOGY</v>
      </c>
      <c r="B151" s="1" t="s">
        <v>109</v>
      </c>
      <c r="C151" s="1" t="s">
        <v>59</v>
      </c>
      <c r="D151" s="1" t="s">
        <v>110</v>
      </c>
      <c r="E151">
        <v>2011</v>
      </c>
      <c r="F151" s="1">
        <v>2</v>
      </c>
      <c r="G151" s="1">
        <v>280</v>
      </c>
      <c r="H151" s="1">
        <v>72.522123893805315</v>
      </c>
      <c r="I151" s="1">
        <v>226</v>
      </c>
    </row>
    <row r="152" spans="1:9" x14ac:dyDescent="0.25">
      <c r="A152" s="22" t="str">
        <f t="shared" si="3"/>
        <v>2011UOMATHEMATICS</v>
      </c>
      <c r="B152" s="1" t="s">
        <v>111</v>
      </c>
      <c r="C152" s="1" t="s">
        <v>59</v>
      </c>
      <c r="D152" s="1" t="s">
        <v>112</v>
      </c>
      <c r="E152">
        <v>2011</v>
      </c>
      <c r="F152" s="1">
        <v>2</v>
      </c>
      <c r="G152" s="1">
        <v>88</v>
      </c>
      <c r="H152" s="1">
        <v>77.205882352941174</v>
      </c>
      <c r="I152" s="1">
        <v>68</v>
      </c>
    </row>
    <row r="153" spans="1:9" x14ac:dyDescent="0.25">
      <c r="A153" s="22" t="str">
        <f t="shared" si="3"/>
        <v>2011UOGENERAL SCIENCE</v>
      </c>
      <c r="B153" s="1" t="s">
        <v>113</v>
      </c>
      <c r="C153" s="1" t="s">
        <v>59</v>
      </c>
      <c r="D153" s="1" t="s">
        <v>114</v>
      </c>
      <c r="E153">
        <v>2011</v>
      </c>
      <c r="F153" s="1">
        <v>2</v>
      </c>
      <c r="G153" s="1">
        <v>61</v>
      </c>
      <c r="H153" s="1">
        <v>74.056603773584911</v>
      </c>
      <c r="I153" s="1">
        <v>53</v>
      </c>
    </row>
    <row r="154" spans="1:9" x14ac:dyDescent="0.25">
      <c r="A154" s="22" t="str">
        <f t="shared" si="3"/>
        <v>2011UOINTERNATIONAL STUDIES</v>
      </c>
      <c r="B154" s="1" t="s">
        <v>115</v>
      </c>
      <c r="C154" s="1" t="s">
        <v>59</v>
      </c>
      <c r="D154" s="1" t="s">
        <v>116</v>
      </c>
      <c r="E154">
        <v>2011</v>
      </c>
      <c r="F154" s="1">
        <v>2</v>
      </c>
      <c r="G154" s="1">
        <v>76</v>
      </c>
      <c r="H154" s="1">
        <v>74.642857142857139</v>
      </c>
      <c r="I154" s="1">
        <v>56</v>
      </c>
    </row>
    <row r="155" spans="1:9" x14ac:dyDescent="0.25">
      <c r="A155" s="22" t="str">
        <f t="shared" si="3"/>
        <v>2011UOCLASSICS AND HUMANITIES</v>
      </c>
      <c r="B155" s="1" t="s">
        <v>117</v>
      </c>
      <c r="C155" s="1" t="s">
        <v>59</v>
      </c>
      <c r="D155" s="1" t="s">
        <v>118</v>
      </c>
      <c r="E155">
        <v>2011</v>
      </c>
      <c r="F155" s="1">
        <v>2</v>
      </c>
      <c r="G155" s="1">
        <v>46</v>
      </c>
      <c r="H155" s="1">
        <v>83.4375</v>
      </c>
      <c r="I155" s="1">
        <v>32</v>
      </c>
    </row>
    <row r="156" spans="1:9" x14ac:dyDescent="0.25">
      <c r="A156" s="22" t="str">
        <f t="shared" si="3"/>
        <v>2011UOPHILOSOPHY</v>
      </c>
      <c r="B156" s="1" t="s">
        <v>119</v>
      </c>
      <c r="C156" s="1" t="s">
        <v>59</v>
      </c>
      <c r="D156" s="1" t="s">
        <v>120</v>
      </c>
      <c r="E156">
        <v>2011</v>
      </c>
      <c r="F156" s="1">
        <v>2</v>
      </c>
      <c r="G156" s="1">
        <v>50</v>
      </c>
      <c r="H156" s="1">
        <v>72.714285714285708</v>
      </c>
      <c r="I156" s="1">
        <v>35</v>
      </c>
    </row>
    <row r="157" spans="1:9" x14ac:dyDescent="0.25">
      <c r="A157" s="22" t="str">
        <f t="shared" si="3"/>
        <v>2011UORELIGIOUS STUDIES</v>
      </c>
      <c r="B157" s="1" t="s">
        <v>121</v>
      </c>
      <c r="C157" s="1" t="s">
        <v>59</v>
      </c>
      <c r="D157" s="1" t="s">
        <v>122</v>
      </c>
      <c r="E157">
        <v>2011</v>
      </c>
      <c r="F157" s="1">
        <v>2</v>
      </c>
      <c r="G157" s="1">
        <v>14</v>
      </c>
      <c r="H157" s="1">
        <v>76.818181818181813</v>
      </c>
      <c r="I157" s="1">
        <v>11</v>
      </c>
    </row>
    <row r="158" spans="1:9" x14ac:dyDescent="0.25">
      <c r="A158" s="22" t="str">
        <f t="shared" si="3"/>
        <v>2011UOJUDAIC STUDIES</v>
      </c>
      <c r="B158" s="1" t="s">
        <v>123</v>
      </c>
      <c r="C158" s="1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95</v>
      </c>
      <c r="I158" s="1">
        <v>1</v>
      </c>
    </row>
    <row r="159" spans="1:9" x14ac:dyDescent="0.25">
      <c r="A159" s="22" t="str">
        <f t="shared" si="3"/>
        <v>2011UOCHEMISTRY</v>
      </c>
      <c r="B159" s="1" t="s">
        <v>125</v>
      </c>
      <c r="C159" s="1" t="s">
        <v>59</v>
      </c>
      <c r="D159" s="1" t="s">
        <v>126</v>
      </c>
      <c r="E159">
        <v>2011</v>
      </c>
      <c r="F159" s="1">
        <v>2</v>
      </c>
      <c r="G159" s="1">
        <v>115</v>
      </c>
      <c r="H159" s="1">
        <v>73.720930232558146</v>
      </c>
      <c r="I159" s="1">
        <v>86</v>
      </c>
    </row>
    <row r="160" spans="1:9" x14ac:dyDescent="0.25">
      <c r="A160" s="22" t="str">
        <f t="shared" si="3"/>
        <v>2011UOGEOLOGICAL SCIENCES</v>
      </c>
      <c r="B160" s="1" t="s">
        <v>127</v>
      </c>
      <c r="C160" s="1" t="s">
        <v>59</v>
      </c>
      <c r="D160" s="1" t="s">
        <v>128</v>
      </c>
      <c r="E160">
        <v>2011</v>
      </c>
      <c r="F160" s="1">
        <v>2</v>
      </c>
      <c r="G160" s="1">
        <v>25</v>
      </c>
      <c r="H160" s="1">
        <v>63.571428571428569</v>
      </c>
      <c r="I160" s="1">
        <v>21</v>
      </c>
    </row>
    <row r="161" spans="1:9" x14ac:dyDescent="0.25">
      <c r="A161" s="22" t="str">
        <f t="shared" si="3"/>
        <v>2011UOPHYSICS</v>
      </c>
      <c r="B161" s="1" t="s">
        <v>129</v>
      </c>
      <c r="C161" s="1" t="s">
        <v>59</v>
      </c>
      <c r="D161" s="1" t="s">
        <v>130</v>
      </c>
      <c r="E161">
        <v>2011</v>
      </c>
      <c r="F161" s="1">
        <v>2</v>
      </c>
      <c r="G161" s="1">
        <v>58</v>
      </c>
      <c r="H161" s="1">
        <v>73.444444444444443</v>
      </c>
      <c r="I161" s="1">
        <v>45</v>
      </c>
    </row>
    <row r="162" spans="1:9" x14ac:dyDescent="0.25">
      <c r="A162" s="22" t="str">
        <f t="shared" si="3"/>
        <v>2011UOPSYCHOLOGY</v>
      </c>
      <c r="B162" s="1" t="s">
        <v>131</v>
      </c>
      <c r="C162" s="1" t="s">
        <v>59</v>
      </c>
      <c r="D162" s="1" t="s">
        <v>132</v>
      </c>
      <c r="E162">
        <v>2011</v>
      </c>
      <c r="F162" s="1">
        <v>2</v>
      </c>
      <c r="G162" s="1">
        <v>463</v>
      </c>
      <c r="H162" s="1">
        <v>71.236842105263165</v>
      </c>
      <c r="I162" s="1">
        <v>380</v>
      </c>
    </row>
    <row r="163" spans="1:9" x14ac:dyDescent="0.25">
      <c r="A163" s="22" t="str">
        <f t="shared" si="3"/>
        <v>2011UOCOUNSELING PSYCHOLOGY &amp; HUMAN SERVICES</v>
      </c>
      <c r="B163" s="1" t="s">
        <v>133</v>
      </c>
      <c r="C163" s="1" t="s">
        <v>59</v>
      </c>
      <c r="D163" s="1" t="s">
        <v>134</v>
      </c>
      <c r="E163">
        <v>2011</v>
      </c>
      <c r="F163" s="1">
        <v>2</v>
      </c>
      <c r="G163" s="1">
        <v>105</v>
      </c>
      <c r="H163" s="1">
        <v>70.227272727272734</v>
      </c>
      <c r="I163" s="1">
        <v>88</v>
      </c>
    </row>
    <row r="164" spans="1:9" x14ac:dyDescent="0.25">
      <c r="A164" s="22" t="str">
        <f t="shared" si="3"/>
        <v>2011UOPLANNING, PUBLIC POLICY, &amp; MGMT</v>
      </c>
      <c r="B164" s="1" t="s">
        <v>135</v>
      </c>
      <c r="C164" s="1" t="s">
        <v>59</v>
      </c>
      <c r="D164" s="1" t="s">
        <v>136</v>
      </c>
      <c r="E164">
        <v>2011</v>
      </c>
      <c r="F164" s="1">
        <v>2</v>
      </c>
      <c r="G164" s="1">
        <v>46</v>
      </c>
      <c r="H164" s="1">
        <v>68.5</v>
      </c>
      <c r="I164" s="1">
        <v>40</v>
      </c>
    </row>
    <row r="165" spans="1:9" x14ac:dyDescent="0.25">
      <c r="A165" s="22" t="str">
        <f t="shared" si="3"/>
        <v>2011UOGENERAL SOCIAL SCIENCE (Bend)</v>
      </c>
      <c r="B165" s="1" t="s">
        <v>137</v>
      </c>
      <c r="C165" s="1" t="s">
        <v>59</v>
      </c>
      <c r="D165" s="1" t="s">
        <v>138</v>
      </c>
      <c r="E165">
        <v>2011</v>
      </c>
      <c r="F165" s="1">
        <v>2</v>
      </c>
      <c r="G165" s="1">
        <v>31</v>
      </c>
      <c r="H165" s="1">
        <v>72.61904761904762</v>
      </c>
      <c r="I165" s="1">
        <v>21</v>
      </c>
    </row>
    <row r="166" spans="1:9" x14ac:dyDescent="0.25">
      <c r="A166" s="22" t="str">
        <f t="shared" si="3"/>
        <v>2011UOANTHROPOLOGY</v>
      </c>
      <c r="B166" s="1" t="s">
        <v>139</v>
      </c>
      <c r="C166" s="1" t="s">
        <v>59</v>
      </c>
      <c r="D166" s="1" t="s">
        <v>140</v>
      </c>
      <c r="E166">
        <v>2011</v>
      </c>
      <c r="F166" s="1">
        <v>2</v>
      </c>
      <c r="G166" s="1">
        <v>90</v>
      </c>
      <c r="H166" s="1">
        <v>69.533333333333331</v>
      </c>
      <c r="I166" s="1">
        <v>75</v>
      </c>
    </row>
    <row r="167" spans="1:9" x14ac:dyDescent="0.25">
      <c r="A167" s="22" t="str">
        <f t="shared" si="3"/>
        <v>2011UOECONOMICS</v>
      </c>
      <c r="B167" s="1" t="s">
        <v>141</v>
      </c>
      <c r="C167" s="1" t="s">
        <v>59</v>
      </c>
      <c r="D167" s="1" t="s">
        <v>142</v>
      </c>
      <c r="E167">
        <v>2011</v>
      </c>
      <c r="F167" s="1">
        <v>2</v>
      </c>
      <c r="G167" s="1">
        <v>184</v>
      </c>
      <c r="H167" s="1">
        <v>69.263565891472865</v>
      </c>
      <c r="I167" s="1">
        <v>129</v>
      </c>
    </row>
    <row r="168" spans="1:9" x14ac:dyDescent="0.25">
      <c r="A168" s="22" t="str">
        <f t="shared" si="3"/>
        <v>2011UOGEOGRAPHY</v>
      </c>
      <c r="B168" s="1" t="s">
        <v>143</v>
      </c>
      <c r="C168" s="1" t="s">
        <v>59</v>
      </c>
      <c r="D168" s="1" t="s">
        <v>144</v>
      </c>
      <c r="E168">
        <v>2011</v>
      </c>
      <c r="F168" s="1">
        <v>2</v>
      </c>
      <c r="G168" s="1">
        <v>35</v>
      </c>
      <c r="H168" s="1">
        <v>69.516129032258064</v>
      </c>
      <c r="I168" s="1">
        <v>31</v>
      </c>
    </row>
    <row r="169" spans="1:9" x14ac:dyDescent="0.25">
      <c r="A169" s="22" t="str">
        <f t="shared" si="3"/>
        <v>2011UOPOLITICAL SCIENCE</v>
      </c>
      <c r="B169" s="1" t="s">
        <v>145</v>
      </c>
      <c r="C169" s="1" t="s">
        <v>59</v>
      </c>
      <c r="D169" s="1" t="s">
        <v>146</v>
      </c>
      <c r="E169">
        <v>2011</v>
      </c>
      <c r="F169" s="1">
        <v>2</v>
      </c>
      <c r="G169" s="1">
        <v>242</v>
      </c>
      <c r="H169" s="1">
        <v>73.267326732673268</v>
      </c>
      <c r="I169" s="1">
        <v>202</v>
      </c>
    </row>
    <row r="170" spans="1:9" x14ac:dyDescent="0.25">
      <c r="A170" s="22" t="str">
        <f t="shared" si="3"/>
        <v>2011UOSOCIOLOGY</v>
      </c>
      <c r="B170" s="1" t="s">
        <v>147</v>
      </c>
      <c r="C170" s="1" t="s">
        <v>59</v>
      </c>
      <c r="D170" s="1" t="s">
        <v>148</v>
      </c>
      <c r="E170">
        <v>2011</v>
      </c>
      <c r="F170" s="1">
        <v>2</v>
      </c>
      <c r="G170" s="1">
        <v>197</v>
      </c>
      <c r="H170" s="1">
        <v>71</v>
      </c>
      <c r="I170" s="1">
        <v>165</v>
      </c>
    </row>
    <row r="171" spans="1:9" x14ac:dyDescent="0.25">
      <c r="A171" s="22" t="str">
        <f t="shared" si="3"/>
        <v>2011UODANCE</v>
      </c>
      <c r="B171" s="1" t="s">
        <v>149</v>
      </c>
      <c r="C171" s="1" t="s">
        <v>59</v>
      </c>
      <c r="D171" s="1" t="s">
        <v>150</v>
      </c>
      <c r="E171">
        <v>2011</v>
      </c>
      <c r="F171" s="1">
        <v>2</v>
      </c>
      <c r="G171" s="1">
        <v>20</v>
      </c>
      <c r="H171" s="1">
        <v>75</v>
      </c>
      <c r="I171" s="1">
        <v>17</v>
      </c>
    </row>
    <row r="172" spans="1:9" x14ac:dyDescent="0.25">
      <c r="A172" s="22" t="str">
        <f t="shared" si="3"/>
        <v>2011UOPRODUCT DESIGN</v>
      </c>
      <c r="B172" s="1" t="s">
        <v>151</v>
      </c>
      <c r="C172" s="1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67.5</v>
      </c>
      <c r="I172" s="1">
        <v>32</v>
      </c>
    </row>
    <row r="173" spans="1:9" x14ac:dyDescent="0.25">
      <c r="A173" s="22" t="str">
        <f t="shared" si="3"/>
        <v>2011UOTHEATRE ARTS</v>
      </c>
      <c r="B173" s="1" t="s">
        <v>153</v>
      </c>
      <c r="C173" s="1" t="s">
        <v>59</v>
      </c>
      <c r="D173" s="1" t="s">
        <v>154</v>
      </c>
      <c r="E173">
        <v>2011</v>
      </c>
      <c r="F173" s="1">
        <v>2</v>
      </c>
      <c r="G173" s="1">
        <v>40</v>
      </c>
      <c r="H173" s="1">
        <v>72.777777777777771</v>
      </c>
      <c r="I173" s="1">
        <v>36</v>
      </c>
    </row>
    <row r="174" spans="1:9" x14ac:dyDescent="0.25">
      <c r="A174" s="22" t="str">
        <f t="shared" si="3"/>
        <v>2011UOCINEMA STUDIES</v>
      </c>
      <c r="B174" s="1" t="s">
        <v>155</v>
      </c>
      <c r="C174" s="1" t="s">
        <v>59</v>
      </c>
      <c r="D174" s="1" t="s">
        <v>156</v>
      </c>
      <c r="E174">
        <v>2011</v>
      </c>
      <c r="F174" s="1">
        <v>2</v>
      </c>
      <c r="G174" s="1">
        <v>43</v>
      </c>
      <c r="H174" s="1">
        <v>62.41935483870968</v>
      </c>
      <c r="I174" s="1">
        <v>31</v>
      </c>
    </row>
    <row r="175" spans="1:9" x14ac:dyDescent="0.25">
      <c r="A175" s="22" t="str">
        <f t="shared" si="3"/>
        <v>2011UOART</v>
      </c>
      <c r="B175" s="1" t="s">
        <v>157</v>
      </c>
      <c r="C175" s="1" t="s">
        <v>59</v>
      </c>
      <c r="D175" s="1" t="s">
        <v>158</v>
      </c>
      <c r="E175">
        <v>2011</v>
      </c>
      <c r="F175" s="1">
        <v>2</v>
      </c>
      <c r="G175" s="1">
        <v>132</v>
      </c>
      <c r="H175" s="1">
        <v>71.116504854368927</v>
      </c>
      <c r="I175" s="1">
        <v>103</v>
      </c>
    </row>
    <row r="176" spans="1:9" x14ac:dyDescent="0.25">
      <c r="A176" s="22" t="str">
        <f t="shared" si="3"/>
        <v>2011UOART HISTORY</v>
      </c>
      <c r="B176" s="1" t="s">
        <v>159</v>
      </c>
      <c r="C176" s="1" t="s">
        <v>59</v>
      </c>
      <c r="D176" s="1" t="s">
        <v>160</v>
      </c>
      <c r="E176">
        <v>2011</v>
      </c>
      <c r="F176" s="1">
        <v>2</v>
      </c>
      <c r="G176" s="1">
        <v>40</v>
      </c>
      <c r="H176" s="1">
        <v>76.290322580645167</v>
      </c>
      <c r="I176" s="1">
        <v>31</v>
      </c>
    </row>
    <row r="177" spans="1:9" x14ac:dyDescent="0.25">
      <c r="A177" s="22" t="str">
        <f t="shared" si="3"/>
        <v>2011UOMUSIC</v>
      </c>
      <c r="B177" s="1" t="s">
        <v>161</v>
      </c>
      <c r="C177" s="1" t="s">
        <v>59</v>
      </c>
      <c r="D177" s="1" t="s">
        <v>162</v>
      </c>
      <c r="E177">
        <v>2011</v>
      </c>
      <c r="F177" s="1">
        <v>2</v>
      </c>
      <c r="G177" s="1">
        <v>86</v>
      </c>
      <c r="H177" s="1">
        <v>74.852941176470594</v>
      </c>
      <c r="I177" s="1">
        <v>68</v>
      </c>
    </row>
    <row r="178" spans="1:9" x14ac:dyDescent="0.25">
      <c r="A178" s="22" t="str">
        <f t="shared" si="3"/>
        <v>2011UOBUSINESS ADMINISTRATION</v>
      </c>
      <c r="B178" s="1" t="s">
        <v>163</v>
      </c>
      <c r="C178" s="1" t="s">
        <v>59</v>
      </c>
      <c r="D178" s="1" t="s">
        <v>164</v>
      </c>
      <c r="E178">
        <v>2011</v>
      </c>
      <c r="F178" s="1">
        <v>2</v>
      </c>
      <c r="G178" s="1">
        <v>951</v>
      </c>
      <c r="H178" s="1">
        <v>70.630136986301366</v>
      </c>
      <c r="I178" s="1">
        <v>730</v>
      </c>
    </row>
    <row r="179" spans="1:9" x14ac:dyDescent="0.25">
      <c r="A179" s="22" t="str">
        <f t="shared" si="3"/>
        <v>2011UOHISTORY</v>
      </c>
      <c r="B179" s="1" t="s">
        <v>165</v>
      </c>
      <c r="C179" s="1" t="s">
        <v>59</v>
      </c>
      <c r="D179" s="1" t="s">
        <v>166</v>
      </c>
      <c r="E179">
        <v>2011</v>
      </c>
      <c r="F179" s="1">
        <v>2</v>
      </c>
      <c r="G179" s="1">
        <v>140</v>
      </c>
      <c r="H179" s="1">
        <v>72.327586206896555</v>
      </c>
      <c r="I179" s="1">
        <v>116</v>
      </c>
    </row>
    <row r="180" spans="1:9" x14ac:dyDescent="0.25">
      <c r="A180" s="22" t="str">
        <f t="shared" si="3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44844</v>
      </c>
      <c r="H180" s="1">
        <v>69.770529892322685</v>
      </c>
      <c r="I180" s="1">
        <v>40027</v>
      </c>
    </row>
    <row r="181" spans="1:9" x14ac:dyDescent="0.25">
      <c r="A181" s="22" t="str">
        <f t="shared" si="3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1990</v>
      </c>
      <c r="H181" s="1">
        <v>66.849120816789565</v>
      </c>
      <c r="I181" s="1">
        <v>1763</v>
      </c>
    </row>
    <row r="182" spans="1:9" x14ac:dyDescent="0.25">
      <c r="A182" s="22" t="str">
        <f t="shared" si="3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4567</v>
      </c>
      <c r="H182" s="1">
        <v>73.407122232916265</v>
      </c>
      <c r="I182" s="1">
        <v>4156</v>
      </c>
    </row>
    <row r="183" spans="1:9" x14ac:dyDescent="0.25">
      <c r="A183" s="22" t="str">
        <f t="shared" si="3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12471</v>
      </c>
      <c r="H183" s="1">
        <v>69.743589743589737</v>
      </c>
      <c r="I183" s="1">
        <v>11154</v>
      </c>
    </row>
    <row r="184" spans="1:9" x14ac:dyDescent="0.25">
      <c r="A184" s="22" t="str">
        <f t="shared" si="3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9129</v>
      </c>
      <c r="H184" s="1">
        <v>69.633049817739973</v>
      </c>
      <c r="I184" s="1">
        <v>8230</v>
      </c>
    </row>
    <row r="185" spans="1:9" x14ac:dyDescent="0.25">
      <c r="A185" s="22" t="str">
        <f t="shared" si="3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68.84</v>
      </c>
      <c r="I185" s="1">
        <v>125</v>
      </c>
    </row>
    <row r="186" spans="1:9" x14ac:dyDescent="0.25">
      <c r="A186" s="22" t="str">
        <f t="shared" si="3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3215</v>
      </c>
      <c r="H186" s="1">
        <v>71.108108108108112</v>
      </c>
      <c r="I186" s="1">
        <v>2775</v>
      </c>
    </row>
    <row r="187" spans="1:9" x14ac:dyDescent="0.25">
      <c r="A187" s="22" t="str">
        <f t="shared" si="3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3302</v>
      </c>
      <c r="H187" s="1">
        <v>66.699061662198389</v>
      </c>
      <c r="I187" s="1">
        <v>2984</v>
      </c>
    </row>
    <row r="188" spans="1:9" x14ac:dyDescent="0.25">
      <c r="A188" s="22" t="str">
        <f t="shared" si="3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6735</v>
      </c>
      <c r="H188" s="1">
        <v>68.219292389853138</v>
      </c>
      <c r="I188" s="1">
        <v>5992</v>
      </c>
    </row>
    <row r="189" spans="1:9" x14ac:dyDescent="0.25">
      <c r="A189" s="22" t="str">
        <f t="shared" si="3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112</v>
      </c>
      <c r="H189" s="1">
        <v>68.269230769230774</v>
      </c>
      <c r="I189" s="1">
        <v>104</v>
      </c>
    </row>
    <row r="190" spans="1:9" x14ac:dyDescent="0.25">
      <c r="A190" s="22" t="str">
        <f t="shared" ref="A190:A242" si="4">E190&amp;C190&amp;D190</f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801</v>
      </c>
      <c r="H190" s="1">
        <v>69.506437768240346</v>
      </c>
      <c r="I190" s="1">
        <v>699</v>
      </c>
    </row>
    <row r="191" spans="1:9" x14ac:dyDescent="0.25">
      <c r="A191" s="22" t="str">
        <f t="shared" si="4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73.034229828850854</v>
      </c>
      <c r="I191" s="1">
        <v>2045</v>
      </c>
    </row>
    <row r="192" spans="1:9" x14ac:dyDescent="0.25">
      <c r="A192" s="22" t="str">
        <f t="shared" si="4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741</v>
      </c>
      <c r="H192" s="1">
        <v>68.094170403587441</v>
      </c>
      <c r="I192" s="1">
        <v>669</v>
      </c>
    </row>
    <row r="193" spans="1:9" x14ac:dyDescent="0.25">
      <c r="A193" s="22" t="str">
        <f t="shared" si="4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772</v>
      </c>
      <c r="H193" s="1">
        <v>65.840579710144922</v>
      </c>
      <c r="I193" s="1">
        <v>690</v>
      </c>
    </row>
    <row r="194" spans="1:9" x14ac:dyDescent="0.25">
      <c r="A194" s="22" t="str">
        <f t="shared" si="4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73.372093023255815</v>
      </c>
      <c r="I194" s="1">
        <v>43</v>
      </c>
    </row>
    <row r="195" spans="1:9" x14ac:dyDescent="0.25">
      <c r="A195" s="22" t="str">
        <f t="shared" si="4"/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89</v>
      </c>
      <c r="H195" s="1">
        <v>73.214285714285708</v>
      </c>
      <c r="I195" s="1">
        <v>84</v>
      </c>
    </row>
    <row r="196" spans="1:9" x14ac:dyDescent="0.25">
      <c r="A196" s="22" t="str">
        <f t="shared" si="4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36</v>
      </c>
      <c r="H196" s="1">
        <v>69.838709677419359</v>
      </c>
      <c r="I196" s="1">
        <v>31</v>
      </c>
    </row>
    <row r="197" spans="1:9" x14ac:dyDescent="0.25">
      <c r="A197" s="22" t="str">
        <f t="shared" si="4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40</v>
      </c>
      <c r="H197" s="1">
        <v>72.428571428571431</v>
      </c>
      <c r="I197" s="1">
        <v>35</v>
      </c>
    </row>
    <row r="198" spans="1:9" x14ac:dyDescent="0.25">
      <c r="A198" s="22" t="str">
        <f t="shared" si="4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120</v>
      </c>
      <c r="H198" s="1">
        <v>74.724770642201833</v>
      </c>
      <c r="I198" s="1">
        <v>109</v>
      </c>
    </row>
    <row r="199" spans="1:9" x14ac:dyDescent="0.25">
      <c r="A199" s="22" t="str">
        <f t="shared" si="4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230</v>
      </c>
      <c r="H199" s="1">
        <v>73.899082568807344</v>
      </c>
      <c r="I199" s="1">
        <v>218</v>
      </c>
    </row>
    <row r="200" spans="1:9" x14ac:dyDescent="0.25">
      <c r="A200" s="22" t="str">
        <f t="shared" si="4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3302</v>
      </c>
      <c r="H200" s="1">
        <v>66.699061662198389</v>
      </c>
      <c r="I200" s="1">
        <v>2984</v>
      </c>
    </row>
    <row r="201" spans="1:9" x14ac:dyDescent="0.25">
      <c r="A201" s="22" t="str">
        <f t="shared" si="4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548</v>
      </c>
      <c r="H201" s="1">
        <v>60.13274336283186</v>
      </c>
      <c r="I201" s="1">
        <v>452</v>
      </c>
    </row>
    <row r="202" spans="1:9" x14ac:dyDescent="0.25">
      <c r="A202" s="22" t="str">
        <f t="shared" si="4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70</v>
      </c>
      <c r="I202" s="1">
        <v>4</v>
      </c>
    </row>
    <row r="203" spans="1:9" x14ac:dyDescent="0.25">
      <c r="A203" s="22" t="str">
        <f t="shared" si="4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68.801652892561989</v>
      </c>
      <c r="I203" s="1">
        <v>121</v>
      </c>
    </row>
    <row r="204" spans="1:9" x14ac:dyDescent="0.25">
      <c r="A204" s="22" t="str">
        <f t="shared" si="4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366</v>
      </c>
      <c r="H204" s="1">
        <v>68.264094955489611</v>
      </c>
      <c r="I204" s="1">
        <v>337</v>
      </c>
    </row>
    <row r="205" spans="1:9" x14ac:dyDescent="0.25">
      <c r="A205" s="22" t="str">
        <f t="shared" si="4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62</v>
      </c>
      <c r="H205" s="1">
        <v>77.711864406779668</v>
      </c>
      <c r="I205" s="1">
        <v>59</v>
      </c>
    </row>
    <row r="206" spans="1:9" x14ac:dyDescent="0.25">
      <c r="A206" s="22" t="str">
        <f t="shared" si="4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177</v>
      </c>
      <c r="H206" s="1">
        <v>72.453416149068318</v>
      </c>
      <c r="I206" s="1">
        <v>161</v>
      </c>
    </row>
    <row r="207" spans="1:9" x14ac:dyDescent="0.25">
      <c r="A207" s="22" t="str">
        <f t="shared" si="4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126</v>
      </c>
      <c r="H207" s="1">
        <v>73.793103448275858</v>
      </c>
      <c r="I207" s="1">
        <v>116</v>
      </c>
    </row>
    <row r="208" spans="1:9" x14ac:dyDescent="0.25">
      <c r="A208" s="22" t="str">
        <f t="shared" si="4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651</v>
      </c>
      <c r="H208" s="1">
        <v>75.337837837837839</v>
      </c>
      <c r="I208" s="1">
        <v>592</v>
      </c>
    </row>
    <row r="209" spans="1:9" x14ac:dyDescent="0.25">
      <c r="A209" s="22" t="str">
        <f t="shared" si="4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112</v>
      </c>
      <c r="H209" s="1">
        <v>68.269230769230774</v>
      </c>
      <c r="I209" s="1">
        <v>104</v>
      </c>
    </row>
    <row r="210" spans="1:9" x14ac:dyDescent="0.25">
      <c r="A210" s="22" t="str">
        <f t="shared" si="4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1618</v>
      </c>
      <c r="H210" s="1">
        <v>76.166439290586624</v>
      </c>
      <c r="I210" s="1">
        <v>1466</v>
      </c>
    </row>
    <row r="211" spans="1:9" x14ac:dyDescent="0.25">
      <c r="A211" s="22" t="str">
        <f t="shared" si="4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143</v>
      </c>
      <c r="H211" s="1">
        <v>77.519083969465655</v>
      </c>
      <c r="I211" s="1">
        <v>131</v>
      </c>
    </row>
    <row r="212" spans="1:9" x14ac:dyDescent="0.25">
      <c r="A212" s="22" t="str">
        <f t="shared" si="4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73.034229828850854</v>
      </c>
      <c r="I212" s="1">
        <v>2045</v>
      </c>
    </row>
    <row r="213" spans="1:9" x14ac:dyDescent="0.25">
      <c r="A213" s="22" t="str">
        <f t="shared" si="4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4179</v>
      </c>
      <c r="H213" s="1">
        <v>70.502546234253558</v>
      </c>
      <c r="I213" s="1">
        <v>3731</v>
      </c>
    </row>
    <row r="214" spans="1:9" x14ac:dyDescent="0.25">
      <c r="A214" s="22" t="str">
        <f t="shared" si="4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291</v>
      </c>
      <c r="H214" s="1">
        <v>63.949416342412448</v>
      </c>
      <c r="I214" s="1">
        <v>257</v>
      </c>
    </row>
    <row r="215" spans="1:9" x14ac:dyDescent="0.25">
      <c r="A215" s="22" t="str">
        <f t="shared" si="4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853</v>
      </c>
      <c r="H215" s="1">
        <v>69.353562005277041</v>
      </c>
      <c r="I215" s="1">
        <v>758</v>
      </c>
    </row>
    <row r="216" spans="1:9" x14ac:dyDescent="0.25">
      <c r="A216" s="22" t="str">
        <f t="shared" si="4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323</v>
      </c>
      <c r="H216" s="1">
        <v>67.014925373134332</v>
      </c>
      <c r="I216" s="1">
        <v>268</v>
      </c>
    </row>
    <row r="217" spans="1:9" x14ac:dyDescent="0.25">
      <c r="A217" s="22" t="str">
        <f t="shared" si="4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198</v>
      </c>
      <c r="H217" s="1">
        <v>71.319018404907979</v>
      </c>
      <c r="I217" s="1">
        <v>163</v>
      </c>
    </row>
    <row r="218" spans="1:9" x14ac:dyDescent="0.25">
      <c r="A218" s="22" t="str">
        <f t="shared" si="4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168</v>
      </c>
      <c r="H218" s="1">
        <v>77.337662337662337</v>
      </c>
      <c r="I218" s="1">
        <v>154</v>
      </c>
    </row>
    <row r="219" spans="1:9" x14ac:dyDescent="0.25">
      <c r="A219" s="22" t="str">
        <f t="shared" si="4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3214</v>
      </c>
      <c r="H219" s="1">
        <v>71.113914924297049</v>
      </c>
      <c r="I219" s="1">
        <v>2774</v>
      </c>
    </row>
    <row r="220" spans="1:9" x14ac:dyDescent="0.25">
      <c r="A220" s="22" t="str">
        <f t="shared" si="4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361</v>
      </c>
      <c r="H220" s="1">
        <v>69.423676012461058</v>
      </c>
      <c r="I220" s="1">
        <v>321</v>
      </c>
    </row>
    <row r="221" spans="1:9" x14ac:dyDescent="0.25">
      <c r="A221" s="22" t="str">
        <f t="shared" si="4"/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76.101694915254242</v>
      </c>
      <c r="I221" s="1">
        <v>118</v>
      </c>
    </row>
    <row r="222" spans="1:9" x14ac:dyDescent="0.25">
      <c r="A222" s="22" t="str">
        <f t="shared" si="4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18</v>
      </c>
      <c r="H222" s="1">
        <v>81.875</v>
      </c>
      <c r="I222" s="1">
        <v>16</v>
      </c>
    </row>
    <row r="223" spans="1:9" x14ac:dyDescent="0.25">
      <c r="A223" s="22" t="str">
        <f t="shared" si="4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1718</v>
      </c>
      <c r="H223" s="1">
        <v>70.894599869876387</v>
      </c>
      <c r="I223" s="1">
        <v>1537</v>
      </c>
    </row>
    <row r="224" spans="1:9" x14ac:dyDescent="0.25">
      <c r="A224" s="22" t="str">
        <f t="shared" si="4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211</v>
      </c>
      <c r="H224" s="1">
        <v>64.521276595744681</v>
      </c>
      <c r="I224" s="1">
        <v>188</v>
      </c>
    </row>
    <row r="225" spans="1:9" x14ac:dyDescent="0.25">
      <c r="A225" s="22" t="str">
        <f t="shared" si="4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1009</v>
      </c>
      <c r="H225" s="1">
        <v>66.58068057080132</v>
      </c>
      <c r="I225" s="1">
        <v>911</v>
      </c>
    </row>
    <row r="226" spans="1:9" x14ac:dyDescent="0.25">
      <c r="A226" s="22" t="str">
        <f t="shared" si="4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3339</v>
      </c>
      <c r="H226" s="1">
        <v>71.749672346002626</v>
      </c>
      <c r="I226" s="1">
        <v>3052</v>
      </c>
    </row>
    <row r="227" spans="1:9" x14ac:dyDescent="0.25">
      <c r="A227" s="22" t="str">
        <f t="shared" si="4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62.283236994219656</v>
      </c>
      <c r="I227" s="1">
        <v>173</v>
      </c>
    </row>
    <row r="228" spans="1:9" x14ac:dyDescent="0.25">
      <c r="A228" s="22" t="str">
        <f t="shared" si="4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67</v>
      </c>
      <c r="H228" s="1">
        <v>70</v>
      </c>
      <c r="I228" s="1">
        <v>64</v>
      </c>
    </row>
    <row r="229" spans="1:9" x14ac:dyDescent="0.25">
      <c r="A229" s="22" t="str">
        <f t="shared" si="4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984</v>
      </c>
      <c r="H229" s="1">
        <v>71.142857142857139</v>
      </c>
      <c r="I229" s="1">
        <v>910</v>
      </c>
    </row>
    <row r="230" spans="1:9" x14ac:dyDescent="0.25">
      <c r="A230" s="22" t="str">
        <f t="shared" si="4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1806</v>
      </c>
      <c r="H230" s="1">
        <v>67.563291139240505</v>
      </c>
      <c r="I230" s="1">
        <v>1580</v>
      </c>
    </row>
    <row r="231" spans="1:9" x14ac:dyDescent="0.25">
      <c r="A231" s="22" t="str">
        <f t="shared" si="4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214</v>
      </c>
      <c r="H231" s="1">
        <v>64.689119170984455</v>
      </c>
      <c r="I231" s="1">
        <v>193</v>
      </c>
    </row>
    <row r="232" spans="1:9" x14ac:dyDescent="0.25">
      <c r="A232" s="22" t="str">
        <f t="shared" si="4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2419</v>
      </c>
      <c r="H232" s="1">
        <v>68.733944954128447</v>
      </c>
      <c r="I232" s="1">
        <v>2180</v>
      </c>
    </row>
    <row r="233" spans="1:9" x14ac:dyDescent="0.25">
      <c r="A233" s="22" t="str">
        <f t="shared" si="4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886</v>
      </c>
      <c r="H233" s="1">
        <v>68.870162297128587</v>
      </c>
      <c r="I233" s="1">
        <v>801</v>
      </c>
    </row>
    <row r="234" spans="1:9" x14ac:dyDescent="0.25">
      <c r="A234" s="22" t="str">
        <f t="shared" si="4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108</v>
      </c>
      <c r="H234" s="1">
        <v>73.181818181818187</v>
      </c>
      <c r="I234" s="1">
        <v>99</v>
      </c>
    </row>
    <row r="235" spans="1:9" x14ac:dyDescent="0.25">
      <c r="A235" s="22" t="str">
        <f t="shared" si="4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435</v>
      </c>
      <c r="H235" s="1">
        <v>68.299748110831231</v>
      </c>
      <c r="I235" s="1">
        <v>397</v>
      </c>
    </row>
    <row r="236" spans="1:9" x14ac:dyDescent="0.25">
      <c r="A236" s="22" t="str">
        <f t="shared" si="4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242</v>
      </c>
      <c r="H236" s="1">
        <v>65.540540540540547</v>
      </c>
      <c r="I236" s="1">
        <v>222</v>
      </c>
    </row>
    <row r="237" spans="1:9" x14ac:dyDescent="0.25">
      <c r="A237" s="22" t="str">
        <f t="shared" si="4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700</v>
      </c>
      <c r="H237" s="1">
        <v>67.043189368770769</v>
      </c>
      <c r="I237" s="1">
        <v>602</v>
      </c>
    </row>
    <row r="238" spans="1:9" x14ac:dyDescent="0.25">
      <c r="A238" s="22" t="str">
        <f t="shared" si="4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277</v>
      </c>
      <c r="H238" s="1">
        <v>71.117647058823536</v>
      </c>
      <c r="I238" s="1">
        <v>255</v>
      </c>
    </row>
    <row r="239" spans="1:9" x14ac:dyDescent="0.25">
      <c r="A239" s="22" t="str">
        <f t="shared" si="4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693</v>
      </c>
      <c r="H239" s="1">
        <v>68.900000000000006</v>
      </c>
      <c r="I239" s="1">
        <v>600</v>
      </c>
    </row>
    <row r="240" spans="1:9" x14ac:dyDescent="0.25">
      <c r="A240" s="22" t="str">
        <f t="shared" si="4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6735</v>
      </c>
      <c r="H240" s="1">
        <v>68.219292389853138</v>
      </c>
      <c r="I240" s="1">
        <v>5992</v>
      </c>
    </row>
    <row r="241" spans="1:9" x14ac:dyDescent="0.25">
      <c r="A241" s="22" t="str">
        <f t="shared" si="4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55</v>
      </c>
      <c r="I241" s="1">
        <v>1</v>
      </c>
    </row>
    <row r="242" spans="1:9" x14ac:dyDescent="0.25">
      <c r="A242" s="22" t="str">
        <f t="shared" si="4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1375</v>
      </c>
      <c r="H242" s="1">
        <v>73.101667990468627</v>
      </c>
      <c r="I242" s="1">
        <v>1259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opLeftCell="A101" workbookViewId="0">
      <selection activeCell="U117" sqref="U117"/>
    </sheetView>
  </sheetViews>
  <sheetFormatPr defaultRowHeight="15" x14ac:dyDescent="0.25"/>
  <cols>
    <col min="4" max="4" width="43.42578125" bestFit="1" customWidth="1"/>
    <col min="5" max="5" width="11.7109375" customWidth="1"/>
  </cols>
  <sheetData>
    <row r="1" spans="1:19" x14ac:dyDescent="0.25">
      <c r="A1" t="s">
        <v>473</v>
      </c>
      <c r="B1" s="1" t="s">
        <v>0</v>
      </c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231</v>
      </c>
      <c r="I1" s="1" t="s">
        <v>232</v>
      </c>
      <c r="J1" s="1" t="s">
        <v>233</v>
      </c>
      <c r="K1" s="1" t="s">
        <v>234</v>
      </c>
      <c r="L1" s="1" t="s">
        <v>235</v>
      </c>
      <c r="M1" s="1" t="s">
        <v>236</v>
      </c>
      <c r="N1" s="1" t="s">
        <v>237</v>
      </c>
      <c r="O1" s="1" t="s">
        <v>238</v>
      </c>
      <c r="P1" s="1" t="s">
        <v>239</v>
      </c>
      <c r="Q1" s="1" t="s">
        <v>240</v>
      </c>
      <c r="R1" s="1" t="s">
        <v>241</v>
      </c>
      <c r="S1" s="1" t="s">
        <v>242</v>
      </c>
    </row>
    <row r="2" spans="1:19" x14ac:dyDescent="0.25">
      <c r="A2" t="str">
        <f t="shared" ref="A2:A33" si="0">E2&amp;C2&amp;D2</f>
        <v>2010UO_ALL_</v>
      </c>
      <c r="C2" s="1" t="s">
        <v>59</v>
      </c>
      <c r="D2" s="1" t="s">
        <v>476</v>
      </c>
      <c r="E2" s="1">
        <v>2010</v>
      </c>
      <c r="F2" s="1">
        <v>0</v>
      </c>
      <c r="G2" s="1">
        <v>4674</v>
      </c>
      <c r="H2" s="1">
        <v>4.0354237732878513</v>
      </c>
      <c r="I2" s="1">
        <v>3811</v>
      </c>
      <c r="J2" s="1">
        <v>4.4674914451171359</v>
      </c>
      <c r="K2" s="1">
        <v>3799</v>
      </c>
      <c r="L2" s="1">
        <v>4.4680178994472231</v>
      </c>
      <c r="M2" s="1">
        <v>3799</v>
      </c>
      <c r="N2" s="1">
        <v>3.8848277675519327</v>
      </c>
      <c r="O2" s="1">
        <v>3803</v>
      </c>
      <c r="P2" s="1">
        <v>4.6221174004192873</v>
      </c>
      <c r="Q2" s="1">
        <v>3816</v>
      </c>
      <c r="R2" s="1">
        <v>4.6781217208814274</v>
      </c>
      <c r="S2" s="1">
        <v>3812</v>
      </c>
    </row>
    <row r="3" spans="1:19" x14ac:dyDescent="0.25">
      <c r="A3" t="str">
        <f t="shared" si="0"/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299</v>
      </c>
      <c r="H3" s="1">
        <v>4.3035019455252916</v>
      </c>
      <c r="I3" s="1">
        <v>257</v>
      </c>
      <c r="J3" s="1">
        <v>4.57421875</v>
      </c>
      <c r="K3" s="1">
        <v>256</v>
      </c>
      <c r="L3" s="1">
        <v>4.4823529411764707</v>
      </c>
      <c r="M3" s="1">
        <v>255</v>
      </c>
      <c r="N3" s="1">
        <v>3.76953125</v>
      </c>
      <c r="O3" s="1">
        <v>256</v>
      </c>
      <c r="P3" s="1">
        <v>4.7170542635658919</v>
      </c>
      <c r="Q3" s="1">
        <v>258</v>
      </c>
      <c r="R3" s="1">
        <v>4.6718146718146718</v>
      </c>
      <c r="S3" s="1">
        <v>259</v>
      </c>
    </row>
    <row r="4" spans="1:19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482</v>
      </c>
      <c r="H4" s="1">
        <v>4.3115577889447234</v>
      </c>
      <c r="I4" s="1">
        <v>398</v>
      </c>
      <c r="J4" s="1">
        <v>4.4393939393939394</v>
      </c>
      <c r="K4" s="1">
        <v>396</v>
      </c>
      <c r="L4" s="1">
        <v>4.6582278481012658</v>
      </c>
      <c r="M4" s="1">
        <v>395</v>
      </c>
      <c r="N4" s="1">
        <v>3.9269521410579347</v>
      </c>
      <c r="O4" s="1">
        <v>397</v>
      </c>
      <c r="P4" s="1">
        <v>4.5175879396984921</v>
      </c>
      <c r="Q4" s="1">
        <v>398</v>
      </c>
      <c r="R4" s="1">
        <v>4.681704260651629</v>
      </c>
      <c r="S4" s="1">
        <v>399</v>
      </c>
    </row>
    <row r="5" spans="1:19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1064</v>
      </c>
      <c r="H5" s="1">
        <v>3.8011560693641617</v>
      </c>
      <c r="I5" s="1">
        <v>865</v>
      </c>
      <c r="J5" s="1">
        <v>4.3799533799533803</v>
      </c>
      <c r="K5" s="1">
        <v>858</v>
      </c>
      <c r="L5" s="1">
        <v>4.3770301624129928</v>
      </c>
      <c r="M5" s="1">
        <v>862</v>
      </c>
      <c r="N5" s="1">
        <v>3.8819444444444446</v>
      </c>
      <c r="O5" s="1">
        <v>864</v>
      </c>
      <c r="P5" s="1">
        <v>4.5464037122969838</v>
      </c>
      <c r="Q5" s="1">
        <v>862</v>
      </c>
      <c r="R5" s="1">
        <v>4.6589327146171691</v>
      </c>
      <c r="S5" s="1">
        <v>862</v>
      </c>
    </row>
    <row r="6" spans="1:19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859</v>
      </c>
      <c r="H6" s="1">
        <v>4.0305980528511824</v>
      </c>
      <c r="I6" s="1">
        <v>719</v>
      </c>
      <c r="J6" s="1">
        <v>4.4158553546592492</v>
      </c>
      <c r="K6" s="1">
        <v>719</v>
      </c>
      <c r="L6" s="1">
        <v>4.4058577405857742</v>
      </c>
      <c r="M6" s="1">
        <v>717</v>
      </c>
      <c r="N6" s="1">
        <v>3.8111111111111109</v>
      </c>
      <c r="O6" s="1">
        <v>720</v>
      </c>
      <c r="P6" s="1">
        <v>4.568654646324549</v>
      </c>
      <c r="Q6" s="1">
        <v>721</v>
      </c>
      <c r="R6" s="1">
        <v>4.5910987482614747</v>
      </c>
      <c r="S6" s="1">
        <v>719</v>
      </c>
    </row>
    <row r="7" spans="1:19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203</v>
      </c>
      <c r="H7" s="1">
        <v>4.3876404494382024</v>
      </c>
      <c r="I7" s="1">
        <v>178</v>
      </c>
      <c r="J7" s="1">
        <v>4.5674157303370784</v>
      </c>
      <c r="K7" s="1">
        <v>178</v>
      </c>
      <c r="L7" s="1">
        <v>4.4576271186440675</v>
      </c>
      <c r="M7" s="1">
        <v>177</v>
      </c>
      <c r="N7" s="1">
        <v>3.8361581920903953</v>
      </c>
      <c r="O7" s="1">
        <v>177</v>
      </c>
      <c r="P7" s="1">
        <v>4.7528089887640448</v>
      </c>
      <c r="Q7" s="1">
        <v>178</v>
      </c>
      <c r="R7" s="1">
        <v>4.8876404494382024</v>
      </c>
      <c r="S7" s="1">
        <v>178</v>
      </c>
    </row>
    <row r="8" spans="1:19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354</v>
      </c>
      <c r="H8" s="1">
        <v>3.9614035087719297</v>
      </c>
      <c r="I8" s="1">
        <v>285</v>
      </c>
      <c r="J8" s="1">
        <v>4.6161971830985919</v>
      </c>
      <c r="K8" s="1">
        <v>284</v>
      </c>
      <c r="L8" s="1">
        <v>4.5999999999999996</v>
      </c>
      <c r="M8" s="1">
        <v>285</v>
      </c>
      <c r="N8" s="1">
        <v>3.9719298245614034</v>
      </c>
      <c r="O8" s="1">
        <v>285</v>
      </c>
      <c r="P8" s="1">
        <v>4.7351916376306624</v>
      </c>
      <c r="Q8" s="1">
        <v>287</v>
      </c>
      <c r="R8" s="1">
        <v>4.6818181818181817</v>
      </c>
      <c r="S8" s="1">
        <v>286</v>
      </c>
    </row>
    <row r="9" spans="1:19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698</v>
      </c>
      <c r="H9" s="1">
        <v>3.9886363636363638</v>
      </c>
      <c r="I9" s="1">
        <v>528</v>
      </c>
      <c r="J9" s="1">
        <v>4.5227272727272725</v>
      </c>
      <c r="K9" s="1">
        <v>528</v>
      </c>
      <c r="L9" s="1">
        <v>4.4611005692599619</v>
      </c>
      <c r="M9" s="1">
        <v>527</v>
      </c>
      <c r="N9" s="1">
        <v>4.0342205323193916</v>
      </c>
      <c r="O9" s="1">
        <v>526</v>
      </c>
      <c r="P9" s="1">
        <v>4.7240075614366726</v>
      </c>
      <c r="Q9" s="1">
        <v>529</v>
      </c>
      <c r="R9" s="1">
        <v>4.7088846880907376</v>
      </c>
      <c r="S9" s="1">
        <v>529</v>
      </c>
    </row>
    <row r="10" spans="1:19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101</v>
      </c>
      <c r="H10" s="1">
        <v>4.6341463414634143</v>
      </c>
      <c r="I10" s="1">
        <v>82</v>
      </c>
      <c r="J10" s="1">
        <v>4.6049382716049383</v>
      </c>
      <c r="K10" s="1">
        <v>81</v>
      </c>
      <c r="L10" s="1">
        <v>4.6913580246913584</v>
      </c>
      <c r="M10" s="1">
        <v>81</v>
      </c>
      <c r="N10" s="1">
        <v>3.9249999999999998</v>
      </c>
      <c r="O10" s="1">
        <v>80</v>
      </c>
      <c r="P10" s="1">
        <v>4.7560975609756095</v>
      </c>
      <c r="Q10" s="1">
        <v>82</v>
      </c>
      <c r="R10" s="1">
        <v>4.7901234567901234</v>
      </c>
      <c r="S10" s="1">
        <v>81</v>
      </c>
    </row>
    <row r="11" spans="1:19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3.9579158316633265</v>
      </c>
      <c r="I11" s="1">
        <v>499</v>
      </c>
      <c r="J11" s="1">
        <v>4.4589178356713424</v>
      </c>
      <c r="K11" s="1">
        <v>499</v>
      </c>
      <c r="L11" s="1">
        <v>4.4560000000000004</v>
      </c>
      <c r="M11" s="1">
        <v>500</v>
      </c>
      <c r="N11" s="1">
        <v>3.8253012048192772</v>
      </c>
      <c r="O11" s="1">
        <v>498</v>
      </c>
      <c r="P11" s="1">
        <v>4.6227544910179637</v>
      </c>
      <c r="Q11" s="1">
        <v>501</v>
      </c>
      <c r="R11" s="1">
        <v>4.7094188376753507</v>
      </c>
      <c r="S11" s="1">
        <v>499</v>
      </c>
    </row>
    <row r="12" spans="1:19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127</v>
      </c>
      <c r="H12" s="1">
        <v>4.2075471698113205</v>
      </c>
      <c r="I12" s="1">
        <v>106</v>
      </c>
      <c r="J12" s="1">
        <v>4.6915887850467293</v>
      </c>
      <c r="K12" s="1">
        <v>107</v>
      </c>
      <c r="L12" s="1">
        <v>4.4018691588785046</v>
      </c>
      <c r="M12" s="1">
        <v>107</v>
      </c>
      <c r="N12" s="1">
        <v>3.7289719626168223</v>
      </c>
      <c r="O12" s="1">
        <v>107</v>
      </c>
      <c r="P12" s="1">
        <v>4.6822429906542054</v>
      </c>
      <c r="Q12" s="1">
        <v>107</v>
      </c>
      <c r="R12" s="1">
        <v>4.6915887850467293</v>
      </c>
      <c r="S12" s="1">
        <v>107</v>
      </c>
    </row>
    <row r="13" spans="1:19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4.1376146788990829</v>
      </c>
      <c r="I13" s="1">
        <v>109</v>
      </c>
      <c r="J13" s="1">
        <v>4.7407407407407405</v>
      </c>
      <c r="K13" s="1">
        <v>108</v>
      </c>
      <c r="L13" s="1">
        <v>4.6574074074074074</v>
      </c>
      <c r="M13" s="1">
        <v>108</v>
      </c>
      <c r="N13" s="1">
        <v>3.8888888888888888</v>
      </c>
      <c r="O13" s="1">
        <v>108</v>
      </c>
      <c r="P13" s="1">
        <v>4.872727272727273</v>
      </c>
      <c r="Q13" s="1">
        <v>110</v>
      </c>
      <c r="R13" s="1">
        <v>4.8454545454545457</v>
      </c>
      <c r="S13" s="1">
        <v>110</v>
      </c>
    </row>
    <row r="14" spans="1:19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17</v>
      </c>
      <c r="H14" s="1">
        <v>4.7333333333333334</v>
      </c>
      <c r="I14" s="1">
        <v>15</v>
      </c>
      <c r="J14" s="1">
        <v>4.7333333333333334</v>
      </c>
      <c r="K14" s="1">
        <v>15</v>
      </c>
      <c r="L14" s="1">
        <v>5.1333333333333337</v>
      </c>
      <c r="M14" s="1">
        <v>15</v>
      </c>
      <c r="N14" s="1">
        <v>3.9333333333333331</v>
      </c>
      <c r="O14" s="1">
        <v>15</v>
      </c>
      <c r="P14" s="1">
        <v>4.8666666666666663</v>
      </c>
      <c r="Q14" s="1">
        <v>15</v>
      </c>
      <c r="R14" s="1">
        <v>5.0666666666666664</v>
      </c>
      <c r="S14" s="1">
        <v>15</v>
      </c>
    </row>
    <row r="15" spans="1:19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6</v>
      </c>
      <c r="H15" s="1">
        <v>4.5</v>
      </c>
      <c r="I15" s="1">
        <v>4</v>
      </c>
      <c r="J15" s="1">
        <v>5</v>
      </c>
      <c r="K15" s="1">
        <v>4</v>
      </c>
      <c r="L15" s="1">
        <v>5</v>
      </c>
      <c r="M15" s="1">
        <v>4</v>
      </c>
      <c r="N15" s="1">
        <v>3</v>
      </c>
      <c r="O15" s="1">
        <v>4</v>
      </c>
      <c r="P15" s="1">
        <v>5</v>
      </c>
      <c r="Q15" s="1">
        <v>4</v>
      </c>
      <c r="R15" s="1">
        <v>5.5</v>
      </c>
      <c r="S15" s="1">
        <v>4</v>
      </c>
    </row>
    <row r="16" spans="1:19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</row>
    <row r="17" spans="1:19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4.1428571428571432</v>
      </c>
      <c r="I17" s="1">
        <v>7</v>
      </c>
      <c r="J17" s="1">
        <v>4</v>
      </c>
      <c r="K17" s="1">
        <v>7</v>
      </c>
      <c r="L17" s="1">
        <v>4.7142857142857144</v>
      </c>
      <c r="M17" s="1">
        <v>7</v>
      </c>
      <c r="N17" s="1">
        <v>3.7142857142857144</v>
      </c>
      <c r="O17" s="1">
        <v>7</v>
      </c>
      <c r="P17" s="1">
        <v>4.8571428571428568</v>
      </c>
      <c r="Q17" s="1">
        <v>7</v>
      </c>
      <c r="R17" s="1">
        <v>4.2857142857142856</v>
      </c>
      <c r="S17" s="1">
        <v>7</v>
      </c>
    </row>
    <row r="18" spans="1:19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9</v>
      </c>
      <c r="H18" s="1">
        <v>4.5</v>
      </c>
      <c r="I18" s="1">
        <v>8</v>
      </c>
      <c r="J18" s="1">
        <v>4.75</v>
      </c>
      <c r="K18" s="1">
        <v>8</v>
      </c>
      <c r="L18" s="1">
        <v>4.75</v>
      </c>
      <c r="M18" s="1">
        <v>8</v>
      </c>
      <c r="N18" s="1">
        <v>4</v>
      </c>
      <c r="O18" s="1">
        <v>8</v>
      </c>
      <c r="P18" s="1">
        <v>4.875</v>
      </c>
      <c r="Q18" s="1">
        <v>8</v>
      </c>
      <c r="R18" s="1">
        <v>4.875</v>
      </c>
      <c r="S18" s="1">
        <v>8</v>
      </c>
    </row>
    <row r="19" spans="1:19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3.7142857142857144</v>
      </c>
      <c r="I19" s="1">
        <v>7</v>
      </c>
      <c r="J19" s="1">
        <v>4.7142857142857144</v>
      </c>
      <c r="K19" s="1">
        <v>7</v>
      </c>
      <c r="L19" s="1">
        <v>5.1428571428571432</v>
      </c>
      <c r="M19" s="1">
        <v>7</v>
      </c>
      <c r="N19" s="1">
        <v>4.1428571428571432</v>
      </c>
      <c r="O19" s="1">
        <v>7</v>
      </c>
      <c r="P19" s="1">
        <v>4.2857142857142856</v>
      </c>
      <c r="Q19" s="1">
        <v>7</v>
      </c>
      <c r="R19" s="1">
        <v>5</v>
      </c>
      <c r="S19" s="1">
        <v>7</v>
      </c>
    </row>
    <row r="20" spans="1:19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354</v>
      </c>
      <c r="H20" s="1">
        <v>3.9614035087719297</v>
      </c>
      <c r="I20" s="1">
        <v>285</v>
      </c>
      <c r="J20" s="1">
        <v>4.6161971830985919</v>
      </c>
      <c r="K20" s="1">
        <v>284</v>
      </c>
      <c r="L20" s="1">
        <v>4.5999999999999996</v>
      </c>
      <c r="M20" s="1">
        <v>285</v>
      </c>
      <c r="N20" s="1">
        <v>3.9719298245614034</v>
      </c>
      <c r="O20" s="1">
        <v>285</v>
      </c>
      <c r="P20" s="1">
        <v>4.7351916376306624</v>
      </c>
      <c r="Q20" s="1">
        <v>287</v>
      </c>
      <c r="R20" s="1">
        <v>4.6818181818181817</v>
      </c>
      <c r="S20" s="1">
        <v>286</v>
      </c>
    </row>
    <row r="21" spans="1:19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4.0540540540540544</v>
      </c>
      <c r="I21" s="1">
        <v>37</v>
      </c>
      <c r="J21" s="1">
        <v>4.166666666666667</v>
      </c>
      <c r="K21" s="1">
        <v>36</v>
      </c>
      <c r="L21" s="1">
        <v>3.9444444444444446</v>
      </c>
      <c r="M21" s="1">
        <v>36</v>
      </c>
      <c r="N21" s="1">
        <v>3.3333333333333335</v>
      </c>
      <c r="O21" s="1">
        <v>36</v>
      </c>
      <c r="P21" s="1">
        <v>4.1891891891891895</v>
      </c>
      <c r="Q21" s="1">
        <v>37</v>
      </c>
      <c r="R21" s="1">
        <v>4.1621621621621623</v>
      </c>
      <c r="S21" s="1">
        <v>37</v>
      </c>
    </row>
    <row r="22" spans="1:19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88</v>
      </c>
      <c r="H22" s="1">
        <v>4.5</v>
      </c>
      <c r="I22" s="1">
        <v>72</v>
      </c>
      <c r="J22" s="1">
        <v>4.5972222222222223</v>
      </c>
      <c r="K22" s="1">
        <v>72</v>
      </c>
      <c r="L22" s="1">
        <v>4.3098591549295771</v>
      </c>
      <c r="M22" s="1">
        <v>71</v>
      </c>
      <c r="N22" s="1">
        <v>3.8888888888888888</v>
      </c>
      <c r="O22" s="1">
        <v>72</v>
      </c>
      <c r="P22" s="1">
        <v>4.6944444444444446</v>
      </c>
      <c r="Q22" s="1">
        <v>72</v>
      </c>
      <c r="R22" s="1">
        <v>4.791666666666667</v>
      </c>
      <c r="S22" s="1">
        <v>72</v>
      </c>
    </row>
    <row r="23" spans="1:19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42</v>
      </c>
      <c r="H23" s="1">
        <v>4.2894736842105265</v>
      </c>
      <c r="I23" s="1">
        <v>38</v>
      </c>
      <c r="J23" s="1">
        <v>4.6578947368421053</v>
      </c>
      <c r="K23" s="1">
        <v>38</v>
      </c>
      <c r="L23" s="1">
        <v>4.5789473684210522</v>
      </c>
      <c r="M23" s="1">
        <v>38</v>
      </c>
      <c r="N23" s="1">
        <v>3.763157894736842</v>
      </c>
      <c r="O23" s="1">
        <v>38</v>
      </c>
      <c r="P23" s="1">
        <v>4.9473684210526319</v>
      </c>
      <c r="Q23" s="1">
        <v>38</v>
      </c>
      <c r="R23" s="1">
        <v>5</v>
      </c>
      <c r="S23" s="1">
        <v>38</v>
      </c>
    </row>
    <row r="24" spans="1:19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45</v>
      </c>
      <c r="H24" s="1">
        <v>4.0750000000000002</v>
      </c>
      <c r="I24" s="1">
        <v>40</v>
      </c>
      <c r="J24" s="1">
        <v>4.125</v>
      </c>
      <c r="K24" s="1">
        <v>40</v>
      </c>
      <c r="L24" s="1">
        <v>4.4749999999999996</v>
      </c>
      <c r="M24" s="1">
        <v>40</v>
      </c>
      <c r="N24" s="1">
        <v>3.375</v>
      </c>
      <c r="O24" s="1">
        <v>40</v>
      </c>
      <c r="P24" s="1">
        <v>4.0250000000000004</v>
      </c>
      <c r="Q24" s="1">
        <v>40</v>
      </c>
      <c r="R24" s="1">
        <v>4.3499999999999996</v>
      </c>
      <c r="S24" s="1">
        <v>40</v>
      </c>
    </row>
    <row r="25" spans="1:19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10</v>
      </c>
      <c r="H25" s="1">
        <v>4.8888888888888893</v>
      </c>
      <c r="I25" s="1">
        <v>9</v>
      </c>
      <c r="J25" s="1">
        <v>4</v>
      </c>
      <c r="K25" s="1">
        <v>9</v>
      </c>
      <c r="L25" s="1">
        <v>5</v>
      </c>
      <c r="M25" s="1">
        <v>9</v>
      </c>
      <c r="N25" s="1">
        <v>4.333333333333333</v>
      </c>
      <c r="O25" s="1">
        <v>9</v>
      </c>
      <c r="P25" s="1">
        <v>5</v>
      </c>
      <c r="Q25" s="1">
        <v>9</v>
      </c>
      <c r="R25" s="1">
        <v>5.1111111111111107</v>
      </c>
      <c r="S25" s="1">
        <v>9</v>
      </c>
    </row>
    <row r="26" spans="1:19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43</v>
      </c>
      <c r="H26" s="1">
        <v>4.2571428571428571</v>
      </c>
      <c r="I26" s="1">
        <v>35</v>
      </c>
      <c r="J26" s="1">
        <v>4.4285714285714288</v>
      </c>
      <c r="K26" s="1">
        <v>35</v>
      </c>
      <c r="L26" s="1">
        <v>4.4857142857142858</v>
      </c>
      <c r="M26" s="1">
        <v>35</v>
      </c>
      <c r="N26" s="1">
        <v>3.8</v>
      </c>
      <c r="O26" s="1">
        <v>35</v>
      </c>
      <c r="P26" s="1">
        <v>4.4000000000000004</v>
      </c>
      <c r="Q26" s="1">
        <v>35</v>
      </c>
      <c r="R26" s="1">
        <v>4.8857142857142861</v>
      </c>
      <c r="S26" s="1">
        <v>35</v>
      </c>
    </row>
    <row r="27" spans="1:19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3.25</v>
      </c>
      <c r="I27" s="1">
        <v>4</v>
      </c>
      <c r="J27" s="1">
        <v>3.25</v>
      </c>
      <c r="K27" s="1">
        <v>4</v>
      </c>
      <c r="L27" s="1">
        <v>4</v>
      </c>
      <c r="M27" s="1">
        <v>4</v>
      </c>
      <c r="N27" s="1">
        <v>2.75</v>
      </c>
      <c r="O27" s="1">
        <v>4</v>
      </c>
      <c r="P27" s="1">
        <v>2.5</v>
      </c>
      <c r="Q27" s="1">
        <v>4</v>
      </c>
      <c r="R27" s="1">
        <v>2.75</v>
      </c>
      <c r="S27" s="1">
        <v>4</v>
      </c>
    </row>
    <row r="28" spans="1:19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83</v>
      </c>
      <c r="H28" s="1">
        <v>4.3650793650793647</v>
      </c>
      <c r="I28" s="1">
        <v>63</v>
      </c>
      <c r="J28" s="1">
        <v>4.6031746031746028</v>
      </c>
      <c r="K28" s="1">
        <v>63</v>
      </c>
      <c r="L28" s="1">
        <v>4.645161290322581</v>
      </c>
      <c r="M28" s="1">
        <v>62</v>
      </c>
      <c r="N28" s="1">
        <v>4.1269841269841274</v>
      </c>
      <c r="O28" s="1">
        <v>63</v>
      </c>
      <c r="P28" s="1">
        <v>4.5714285714285712</v>
      </c>
      <c r="Q28" s="1">
        <v>63</v>
      </c>
      <c r="R28" s="1">
        <v>4.75</v>
      </c>
      <c r="S28" s="1">
        <v>64</v>
      </c>
    </row>
    <row r="29" spans="1:19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160</v>
      </c>
      <c r="H29" s="1">
        <v>4.5289855072463769</v>
      </c>
      <c r="I29" s="1">
        <v>138</v>
      </c>
      <c r="J29" s="1">
        <v>4.5912408759124084</v>
      </c>
      <c r="K29" s="1">
        <v>137</v>
      </c>
      <c r="L29" s="1">
        <v>4.8188405797101446</v>
      </c>
      <c r="M29" s="1">
        <v>138</v>
      </c>
      <c r="N29" s="1">
        <v>4.1159420289855069</v>
      </c>
      <c r="O29" s="1">
        <v>138</v>
      </c>
      <c r="P29" s="1">
        <v>4.6521739130434785</v>
      </c>
      <c r="Q29" s="1">
        <v>138</v>
      </c>
      <c r="R29" s="1">
        <v>4.8188405797101446</v>
      </c>
      <c r="S29" s="1">
        <v>138</v>
      </c>
    </row>
    <row r="30" spans="1:19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3.9579158316633265</v>
      </c>
      <c r="I30" s="1">
        <v>499</v>
      </c>
      <c r="J30" s="1">
        <v>4.4589178356713424</v>
      </c>
      <c r="K30" s="1">
        <v>499</v>
      </c>
      <c r="L30" s="1">
        <v>4.4560000000000004</v>
      </c>
      <c r="M30" s="1">
        <v>500</v>
      </c>
      <c r="N30" s="1">
        <v>3.8253012048192772</v>
      </c>
      <c r="O30" s="1">
        <v>498</v>
      </c>
      <c r="P30" s="1">
        <v>4.6227544910179637</v>
      </c>
      <c r="Q30" s="1">
        <v>501</v>
      </c>
      <c r="R30" s="1">
        <v>4.7094188376753507</v>
      </c>
      <c r="S30" s="1">
        <v>499</v>
      </c>
    </row>
    <row r="31" spans="1:19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214</v>
      </c>
      <c r="H31" s="1">
        <v>3.6795580110497239</v>
      </c>
      <c r="I31" s="1">
        <v>181</v>
      </c>
      <c r="J31" s="1">
        <v>4.5418994413407825</v>
      </c>
      <c r="K31" s="1">
        <v>179</v>
      </c>
      <c r="L31" s="1">
        <v>4.4364640883977904</v>
      </c>
      <c r="M31" s="1">
        <v>181</v>
      </c>
      <c r="N31" s="1">
        <v>3.9613259668508287</v>
      </c>
      <c r="O31" s="1">
        <v>181</v>
      </c>
      <c r="P31" s="1">
        <v>4.7055555555555557</v>
      </c>
      <c r="Q31" s="1">
        <v>180</v>
      </c>
      <c r="R31" s="1">
        <v>4.7877094972067038</v>
      </c>
      <c r="S31" s="1">
        <v>179</v>
      </c>
    </row>
    <row r="32" spans="1:19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182</v>
      </c>
      <c r="H32" s="1">
        <v>3.6040268456375837</v>
      </c>
      <c r="I32" s="1">
        <v>149</v>
      </c>
      <c r="J32" s="1">
        <v>4.5170068027210881</v>
      </c>
      <c r="K32" s="1">
        <v>147</v>
      </c>
      <c r="L32" s="1">
        <v>4.4093959731543624</v>
      </c>
      <c r="M32" s="1">
        <v>149</v>
      </c>
      <c r="N32" s="1">
        <v>3.7852348993288589</v>
      </c>
      <c r="O32" s="1">
        <v>149</v>
      </c>
      <c r="P32" s="1">
        <v>4.6375838926174495</v>
      </c>
      <c r="Q32" s="1">
        <v>149</v>
      </c>
      <c r="R32" s="1">
        <v>4.6644295302013425</v>
      </c>
      <c r="S32" s="1">
        <v>149</v>
      </c>
    </row>
    <row r="33" spans="1:19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93</v>
      </c>
      <c r="H33" s="1">
        <v>4.1558441558441555</v>
      </c>
      <c r="I33" s="1">
        <v>77</v>
      </c>
      <c r="J33" s="1">
        <v>4.2337662337662341</v>
      </c>
      <c r="K33" s="1">
        <v>77</v>
      </c>
      <c r="L33" s="1">
        <v>4.3766233766233764</v>
      </c>
      <c r="M33" s="1">
        <v>77</v>
      </c>
      <c r="N33" s="1">
        <v>4.0649350649350646</v>
      </c>
      <c r="O33" s="1">
        <v>77</v>
      </c>
      <c r="P33" s="1">
        <v>4.3026315789473681</v>
      </c>
      <c r="Q33" s="1">
        <v>76</v>
      </c>
      <c r="R33" s="1">
        <v>4.5194805194805197</v>
      </c>
      <c r="S33" s="1">
        <v>77</v>
      </c>
    </row>
    <row r="34" spans="1:19" x14ac:dyDescent="0.25">
      <c r="A34" t="str">
        <f t="shared" ref="A34:A60" si="1">E34&amp;C34&amp;D34</f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51</v>
      </c>
      <c r="H34" s="1">
        <v>3.85</v>
      </c>
      <c r="I34" s="1">
        <v>40</v>
      </c>
      <c r="J34" s="1">
        <v>4.4000000000000004</v>
      </c>
      <c r="K34" s="1">
        <v>40</v>
      </c>
      <c r="L34" s="1">
        <v>4.45</v>
      </c>
      <c r="M34" s="1">
        <v>40</v>
      </c>
      <c r="N34" s="1">
        <v>4.2249999999999996</v>
      </c>
      <c r="O34" s="1">
        <v>40</v>
      </c>
      <c r="P34" s="1">
        <v>4.625</v>
      </c>
      <c r="Q34" s="1">
        <v>40</v>
      </c>
      <c r="R34" s="1">
        <v>5.0250000000000004</v>
      </c>
      <c r="S34" s="1">
        <v>40</v>
      </c>
    </row>
    <row r="35" spans="1:19" x14ac:dyDescent="0.25">
      <c r="A35" t="str">
        <f t="shared" si="1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36</v>
      </c>
      <c r="H35" s="1">
        <v>4.5999999999999996</v>
      </c>
      <c r="I35" s="1">
        <v>30</v>
      </c>
      <c r="J35" s="1">
        <v>4.7333333333333334</v>
      </c>
      <c r="K35" s="1">
        <v>30</v>
      </c>
      <c r="L35" s="1">
        <v>5</v>
      </c>
      <c r="M35" s="1">
        <v>29</v>
      </c>
      <c r="N35" s="1">
        <v>4.3</v>
      </c>
      <c r="O35" s="1">
        <v>30</v>
      </c>
      <c r="P35" s="1">
        <v>5.0999999999999996</v>
      </c>
      <c r="Q35" s="1">
        <v>30</v>
      </c>
      <c r="R35" s="1">
        <v>4.9333333333333336</v>
      </c>
      <c r="S35" s="1">
        <v>30</v>
      </c>
    </row>
    <row r="36" spans="1:19" x14ac:dyDescent="0.25">
      <c r="A36" t="str">
        <f t="shared" si="1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28</v>
      </c>
      <c r="H36" s="1">
        <v>4.0952380952380949</v>
      </c>
      <c r="I36" s="1">
        <v>21</v>
      </c>
      <c r="J36" s="1">
        <v>4.1428571428571432</v>
      </c>
      <c r="K36" s="1">
        <v>21</v>
      </c>
      <c r="L36" s="1">
        <v>4.6190476190476186</v>
      </c>
      <c r="M36" s="1">
        <v>21</v>
      </c>
      <c r="N36" s="1">
        <v>4.1428571428571432</v>
      </c>
      <c r="O36" s="1">
        <v>21</v>
      </c>
      <c r="P36" s="1">
        <v>4.2380952380952381</v>
      </c>
      <c r="Q36" s="1">
        <v>21</v>
      </c>
      <c r="R36" s="1">
        <v>4.3809523809523814</v>
      </c>
      <c r="S36" s="1">
        <v>21</v>
      </c>
    </row>
    <row r="37" spans="1:19" x14ac:dyDescent="0.25">
      <c r="A37" t="str">
        <f t="shared" si="1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39</v>
      </c>
      <c r="H37" s="1">
        <v>3.7586206896551726</v>
      </c>
      <c r="I37" s="1">
        <v>29</v>
      </c>
      <c r="J37" s="1">
        <v>4.1785714285714288</v>
      </c>
      <c r="K37" s="1">
        <v>28</v>
      </c>
      <c r="L37" s="1">
        <v>4.3703703703703702</v>
      </c>
      <c r="M37" s="1">
        <v>27</v>
      </c>
      <c r="N37" s="1">
        <v>3.5714285714285716</v>
      </c>
      <c r="O37" s="1">
        <v>28</v>
      </c>
      <c r="P37" s="1">
        <v>4.3793103448275863</v>
      </c>
      <c r="Q37" s="1">
        <v>29</v>
      </c>
      <c r="R37" s="1">
        <v>4.1379310344827589</v>
      </c>
      <c r="S37" s="1">
        <v>29</v>
      </c>
    </row>
    <row r="38" spans="1:19" x14ac:dyDescent="0.25">
      <c r="A38" t="str">
        <f t="shared" si="1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11</v>
      </c>
      <c r="H38" s="1">
        <v>4.5999999999999996</v>
      </c>
      <c r="I38" s="1">
        <v>10</v>
      </c>
      <c r="J38" s="1">
        <v>4.3</v>
      </c>
      <c r="K38" s="1">
        <v>10</v>
      </c>
      <c r="L38" s="1">
        <v>4.8</v>
      </c>
      <c r="M38" s="1">
        <v>10</v>
      </c>
      <c r="N38" s="1">
        <v>4.2</v>
      </c>
      <c r="O38" s="1">
        <v>10</v>
      </c>
      <c r="P38" s="1">
        <v>4.4000000000000004</v>
      </c>
      <c r="Q38" s="1">
        <v>10</v>
      </c>
      <c r="R38" s="1">
        <v>4.9000000000000004</v>
      </c>
      <c r="S38" s="1">
        <v>10</v>
      </c>
    </row>
    <row r="39" spans="1:19" x14ac:dyDescent="0.25">
      <c r="A39" t="str">
        <f t="shared" si="1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3.5</v>
      </c>
      <c r="I39" s="1">
        <v>2</v>
      </c>
      <c r="J39" s="1">
        <v>6</v>
      </c>
      <c r="K39" s="1">
        <v>2</v>
      </c>
      <c r="L39" s="1">
        <v>5.5</v>
      </c>
      <c r="M39" s="1">
        <v>2</v>
      </c>
      <c r="N39" s="1">
        <v>4.5</v>
      </c>
      <c r="O39" s="1">
        <v>2</v>
      </c>
      <c r="P39" s="1">
        <v>5.5</v>
      </c>
      <c r="Q39" s="1">
        <v>2</v>
      </c>
      <c r="R39" s="1">
        <v>5.5</v>
      </c>
      <c r="S39" s="1">
        <v>2</v>
      </c>
    </row>
    <row r="40" spans="1:19" x14ac:dyDescent="0.25">
      <c r="A40" t="str">
        <f t="shared" si="1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84</v>
      </c>
      <c r="H40" s="1">
        <v>3.5820895522388061</v>
      </c>
      <c r="I40" s="1">
        <v>67</v>
      </c>
      <c r="J40" s="1">
        <v>4.1343283582089549</v>
      </c>
      <c r="K40" s="1">
        <v>67</v>
      </c>
      <c r="L40" s="1">
        <v>4.2923076923076922</v>
      </c>
      <c r="M40" s="1">
        <v>65</v>
      </c>
      <c r="N40" s="1">
        <v>3.7910447761194028</v>
      </c>
      <c r="O40" s="1">
        <v>67</v>
      </c>
      <c r="P40" s="1">
        <v>4.4328358208955221</v>
      </c>
      <c r="Q40" s="1">
        <v>67</v>
      </c>
      <c r="R40" s="1">
        <v>4.4328358208955221</v>
      </c>
      <c r="S40" s="1">
        <v>67</v>
      </c>
    </row>
    <row r="41" spans="1:19" x14ac:dyDescent="0.25">
      <c r="A41" t="str">
        <f t="shared" si="1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4.0909090909090908</v>
      </c>
      <c r="I41" s="1">
        <v>11</v>
      </c>
      <c r="J41" s="1">
        <v>4.7272727272727275</v>
      </c>
      <c r="K41" s="1">
        <v>11</v>
      </c>
      <c r="L41" s="1">
        <v>4.8181818181818183</v>
      </c>
      <c r="M41" s="1">
        <v>11</v>
      </c>
      <c r="N41" s="1">
        <v>4.3636363636363633</v>
      </c>
      <c r="O41" s="1">
        <v>11</v>
      </c>
      <c r="P41" s="1">
        <v>5</v>
      </c>
      <c r="Q41" s="1">
        <v>11</v>
      </c>
      <c r="R41" s="1">
        <v>4.8181818181818183</v>
      </c>
      <c r="S41" s="1">
        <v>11</v>
      </c>
    </row>
    <row r="42" spans="1:19" x14ac:dyDescent="0.25">
      <c r="A42" t="str">
        <f t="shared" si="1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37</v>
      </c>
      <c r="H42" s="1">
        <v>3.9655172413793105</v>
      </c>
      <c r="I42" s="1">
        <v>29</v>
      </c>
      <c r="J42" s="1">
        <v>4.2758620689655169</v>
      </c>
      <c r="K42" s="1">
        <v>29</v>
      </c>
      <c r="L42" s="1">
        <v>4.5517241379310347</v>
      </c>
      <c r="M42" s="1">
        <v>29</v>
      </c>
      <c r="N42" s="1">
        <v>3.896551724137931</v>
      </c>
      <c r="O42" s="1">
        <v>29</v>
      </c>
      <c r="P42" s="1">
        <v>4.6896551724137927</v>
      </c>
      <c r="Q42" s="1">
        <v>29</v>
      </c>
      <c r="R42" s="1">
        <v>4.5172413793103452</v>
      </c>
      <c r="S42" s="1">
        <v>29</v>
      </c>
    </row>
    <row r="43" spans="1:19" x14ac:dyDescent="0.25">
      <c r="A43" t="str">
        <f t="shared" si="1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337</v>
      </c>
      <c r="H43" s="1">
        <v>3.8722627737226278</v>
      </c>
      <c r="I43" s="1">
        <v>274</v>
      </c>
      <c r="J43" s="1">
        <v>4.3235294117647056</v>
      </c>
      <c r="K43" s="1">
        <v>272</v>
      </c>
      <c r="L43" s="1">
        <v>4.3503649635036492</v>
      </c>
      <c r="M43" s="1">
        <v>274</v>
      </c>
      <c r="N43" s="1">
        <v>3.8540145985401462</v>
      </c>
      <c r="O43" s="1">
        <v>274</v>
      </c>
      <c r="P43" s="1">
        <v>4.4908424908424909</v>
      </c>
      <c r="Q43" s="1">
        <v>273</v>
      </c>
      <c r="R43" s="1">
        <v>4.6886446886446889</v>
      </c>
      <c r="S43" s="1">
        <v>273</v>
      </c>
    </row>
    <row r="44" spans="1:19" x14ac:dyDescent="0.25">
      <c r="A44" t="str">
        <f t="shared" si="1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73</v>
      </c>
      <c r="H44" s="1">
        <v>4.3235294117647056</v>
      </c>
      <c r="I44" s="1">
        <v>68</v>
      </c>
      <c r="J44" s="1">
        <v>4.4852941176470589</v>
      </c>
      <c r="K44" s="1">
        <v>68</v>
      </c>
      <c r="L44" s="1">
        <v>4.5441176470588234</v>
      </c>
      <c r="M44" s="1">
        <v>68</v>
      </c>
      <c r="N44" s="1">
        <v>3.8208955223880596</v>
      </c>
      <c r="O44" s="1">
        <v>67</v>
      </c>
      <c r="P44" s="1">
        <v>4.7058823529411766</v>
      </c>
      <c r="Q44" s="1">
        <v>68</v>
      </c>
      <c r="R44" s="1">
        <v>4.9264705882352944</v>
      </c>
      <c r="S44" s="1">
        <v>68</v>
      </c>
    </row>
    <row r="45" spans="1:19" x14ac:dyDescent="0.25">
      <c r="A45" t="str">
        <f t="shared" si="1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28</v>
      </c>
      <c r="H45" s="1">
        <v>4</v>
      </c>
      <c r="I45" s="1">
        <v>27</v>
      </c>
      <c r="J45" s="1">
        <v>4.4444444444444446</v>
      </c>
      <c r="K45" s="1">
        <v>27</v>
      </c>
      <c r="L45" s="1">
        <v>3.8518518518518516</v>
      </c>
      <c r="M45" s="1">
        <v>27</v>
      </c>
      <c r="N45" s="1">
        <v>3.3703703703703702</v>
      </c>
      <c r="O45" s="1">
        <v>27</v>
      </c>
      <c r="P45" s="1">
        <v>4.5925925925925926</v>
      </c>
      <c r="Q45" s="1">
        <v>27</v>
      </c>
      <c r="R45" s="1">
        <v>4.7037037037037033</v>
      </c>
      <c r="S45" s="1">
        <v>27</v>
      </c>
    </row>
    <row r="46" spans="1:19" x14ac:dyDescent="0.25">
      <c r="A46" t="str">
        <f t="shared" si="1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4.5</v>
      </c>
      <c r="I46" s="1">
        <v>26</v>
      </c>
      <c r="J46" s="1">
        <v>4.4230769230769234</v>
      </c>
      <c r="K46" s="1">
        <v>26</v>
      </c>
      <c r="L46" s="1">
        <v>4.8076923076923075</v>
      </c>
      <c r="M46" s="1">
        <v>26</v>
      </c>
      <c r="N46" s="1">
        <v>4.6923076923076925</v>
      </c>
      <c r="O46" s="1">
        <v>26</v>
      </c>
      <c r="P46" s="1">
        <v>4.5384615384615383</v>
      </c>
      <c r="Q46" s="1">
        <v>26</v>
      </c>
      <c r="R46" s="1">
        <v>4.9615384615384617</v>
      </c>
      <c r="S46" s="1">
        <v>26</v>
      </c>
    </row>
    <row r="47" spans="1:19" x14ac:dyDescent="0.25">
      <c r="A47" t="str">
        <f t="shared" si="1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48</v>
      </c>
      <c r="H47" s="1">
        <v>4.0697674418604652</v>
      </c>
      <c r="I47" s="1">
        <v>43</v>
      </c>
      <c r="J47" s="1">
        <v>4.3488372093023253</v>
      </c>
      <c r="K47" s="1">
        <v>43</v>
      </c>
      <c r="L47" s="1">
        <v>4.4651162790697674</v>
      </c>
      <c r="M47" s="1">
        <v>43</v>
      </c>
      <c r="N47" s="1">
        <v>3.6511627906976742</v>
      </c>
      <c r="O47" s="1">
        <v>43</v>
      </c>
      <c r="P47" s="1">
        <v>4.3488372093023253</v>
      </c>
      <c r="Q47" s="1">
        <v>43</v>
      </c>
      <c r="R47" s="1">
        <v>4.5476190476190474</v>
      </c>
      <c r="S47" s="1">
        <v>42</v>
      </c>
    </row>
    <row r="48" spans="1:19" x14ac:dyDescent="0.25">
      <c r="A48" t="str">
        <f t="shared" si="1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113</v>
      </c>
      <c r="H48" s="1">
        <v>3.7386363636363638</v>
      </c>
      <c r="I48" s="1">
        <v>88</v>
      </c>
      <c r="J48" s="1">
        <v>4.202247191011236</v>
      </c>
      <c r="K48" s="1">
        <v>89</v>
      </c>
      <c r="L48" s="1">
        <v>4.202247191011236</v>
      </c>
      <c r="M48" s="1">
        <v>89</v>
      </c>
      <c r="N48" s="1">
        <v>3.7640449438202248</v>
      </c>
      <c r="O48" s="1">
        <v>89</v>
      </c>
      <c r="P48" s="1">
        <v>4.5444444444444443</v>
      </c>
      <c r="Q48" s="1">
        <v>90</v>
      </c>
      <c r="R48" s="1">
        <v>4.2333333333333334</v>
      </c>
      <c r="S48" s="1">
        <v>90</v>
      </c>
    </row>
    <row r="49" spans="1:19" x14ac:dyDescent="0.25">
      <c r="A49" t="str">
        <f t="shared" si="1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37</v>
      </c>
      <c r="H49" s="1">
        <v>3.9090909090909092</v>
      </c>
      <c r="I49" s="1">
        <v>33</v>
      </c>
      <c r="J49" s="1">
        <v>4.1515151515151514</v>
      </c>
      <c r="K49" s="1">
        <v>33</v>
      </c>
      <c r="L49" s="1">
        <v>4.40625</v>
      </c>
      <c r="M49" s="1">
        <v>32</v>
      </c>
      <c r="N49" s="1">
        <v>3.6969696969696968</v>
      </c>
      <c r="O49" s="1">
        <v>33</v>
      </c>
      <c r="P49" s="1">
        <v>4.5454545454545459</v>
      </c>
      <c r="Q49" s="1">
        <v>33</v>
      </c>
      <c r="R49" s="1">
        <v>4.7878787878787881</v>
      </c>
      <c r="S49" s="1">
        <v>33</v>
      </c>
    </row>
    <row r="50" spans="1:19" x14ac:dyDescent="0.25">
      <c r="A50" t="str">
        <f t="shared" si="1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201</v>
      </c>
      <c r="H50" s="1">
        <v>3.7818181818181817</v>
      </c>
      <c r="I50" s="1">
        <v>165</v>
      </c>
      <c r="J50" s="1">
        <v>4.3515151515151516</v>
      </c>
      <c r="K50" s="1">
        <v>165</v>
      </c>
      <c r="L50" s="1">
        <v>4.1939393939393943</v>
      </c>
      <c r="M50" s="1">
        <v>165</v>
      </c>
      <c r="N50" s="1">
        <v>3.6545454545454548</v>
      </c>
      <c r="O50" s="1">
        <v>165</v>
      </c>
      <c r="P50" s="1">
        <v>4.5151515151515156</v>
      </c>
      <c r="Q50" s="1">
        <v>165</v>
      </c>
      <c r="R50" s="1">
        <v>4.4666666666666668</v>
      </c>
      <c r="S50" s="1">
        <v>165</v>
      </c>
    </row>
    <row r="51" spans="1:19" x14ac:dyDescent="0.25">
      <c r="A51" t="str">
        <f t="shared" si="1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123</v>
      </c>
      <c r="H51" s="1">
        <v>3.970873786407767</v>
      </c>
      <c r="I51" s="1">
        <v>103</v>
      </c>
      <c r="J51" s="1">
        <v>4.2941176470588234</v>
      </c>
      <c r="K51" s="1">
        <v>102</v>
      </c>
      <c r="L51" s="1">
        <v>4.3431372549019605</v>
      </c>
      <c r="M51" s="1">
        <v>102</v>
      </c>
      <c r="N51" s="1">
        <v>3.8137254901960786</v>
      </c>
      <c r="O51" s="1">
        <v>102</v>
      </c>
      <c r="P51" s="1">
        <v>4.5294117647058822</v>
      </c>
      <c r="Q51" s="1">
        <v>102</v>
      </c>
      <c r="R51" s="1">
        <v>4.6138613861386135</v>
      </c>
      <c r="S51" s="1">
        <v>101</v>
      </c>
    </row>
    <row r="52" spans="1:19" x14ac:dyDescent="0.25">
      <c r="A52" t="str">
        <f t="shared" si="1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16</v>
      </c>
      <c r="H52" s="1">
        <v>4</v>
      </c>
      <c r="I52" s="1">
        <v>13</v>
      </c>
      <c r="J52" s="1">
        <v>4.7692307692307692</v>
      </c>
      <c r="K52" s="1">
        <v>13</v>
      </c>
      <c r="L52" s="1">
        <v>4.8461538461538458</v>
      </c>
      <c r="M52" s="1">
        <v>13</v>
      </c>
      <c r="N52" s="1">
        <v>3.8333333333333335</v>
      </c>
      <c r="O52" s="1">
        <v>12</v>
      </c>
      <c r="P52" s="1">
        <v>4.9230769230769234</v>
      </c>
      <c r="Q52" s="1">
        <v>13</v>
      </c>
      <c r="R52" s="1">
        <v>4.615384615384615</v>
      </c>
      <c r="S52" s="1">
        <v>13</v>
      </c>
    </row>
    <row r="53" spans="1:19" x14ac:dyDescent="0.25">
      <c r="A53" t="str">
        <f t="shared" si="1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12</v>
      </c>
      <c r="H53" s="1">
        <v>4.875</v>
      </c>
      <c r="I53" s="1">
        <v>8</v>
      </c>
      <c r="J53" s="1">
        <v>4.375</v>
      </c>
      <c r="K53" s="1">
        <v>8</v>
      </c>
      <c r="L53" s="1">
        <v>4.5</v>
      </c>
      <c r="M53" s="1">
        <v>8</v>
      </c>
      <c r="N53" s="1">
        <v>3.75</v>
      </c>
      <c r="O53" s="1">
        <v>8</v>
      </c>
      <c r="P53" s="1">
        <v>4.5</v>
      </c>
      <c r="Q53" s="1">
        <v>8</v>
      </c>
      <c r="R53" s="1">
        <v>4.5</v>
      </c>
      <c r="S53" s="1">
        <v>8</v>
      </c>
    </row>
    <row r="54" spans="1:19" x14ac:dyDescent="0.25">
      <c r="A54" t="str">
        <f t="shared" si="1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32</v>
      </c>
      <c r="H54" s="1">
        <v>4.5172413793103452</v>
      </c>
      <c r="I54" s="1">
        <v>29</v>
      </c>
      <c r="J54" s="1">
        <v>4.5172413793103452</v>
      </c>
      <c r="K54" s="1">
        <v>29</v>
      </c>
      <c r="L54" s="1">
        <v>4.6206896551724137</v>
      </c>
      <c r="M54" s="1">
        <v>29</v>
      </c>
      <c r="N54" s="1">
        <v>4.0344827586206895</v>
      </c>
      <c r="O54" s="1">
        <v>29</v>
      </c>
      <c r="P54" s="1">
        <v>4.8965517241379306</v>
      </c>
      <c r="Q54" s="1">
        <v>29</v>
      </c>
      <c r="R54" s="1">
        <v>5.0344827586206895</v>
      </c>
      <c r="S54" s="1">
        <v>29</v>
      </c>
    </row>
    <row r="55" spans="1:19" x14ac:dyDescent="0.25">
      <c r="A55" t="str">
        <f t="shared" si="1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3.5454545454545454</v>
      </c>
      <c r="I55" s="1">
        <v>11</v>
      </c>
      <c r="J55" s="1">
        <v>4.7272727272727275</v>
      </c>
      <c r="K55" s="1">
        <v>11</v>
      </c>
      <c r="L55" s="1">
        <v>4.4545454545454541</v>
      </c>
      <c r="M55" s="1">
        <v>11</v>
      </c>
      <c r="N55" s="1">
        <v>2.9090909090909092</v>
      </c>
      <c r="O55" s="1">
        <v>11</v>
      </c>
      <c r="P55" s="1">
        <v>4.6363636363636367</v>
      </c>
      <c r="Q55" s="1">
        <v>11</v>
      </c>
      <c r="R55" s="1">
        <v>4.4545454545454541</v>
      </c>
      <c r="S55" s="1">
        <v>11</v>
      </c>
    </row>
    <row r="56" spans="1:19" x14ac:dyDescent="0.25">
      <c r="A56" t="str">
        <f t="shared" si="1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101</v>
      </c>
      <c r="H56" s="1">
        <v>4.4588235294117649</v>
      </c>
      <c r="I56" s="1">
        <v>85</v>
      </c>
      <c r="J56" s="1">
        <v>4.4588235294117649</v>
      </c>
      <c r="K56" s="1">
        <v>85</v>
      </c>
      <c r="L56" s="1">
        <v>4.3647058823529408</v>
      </c>
      <c r="M56" s="1">
        <v>85</v>
      </c>
      <c r="N56" s="1">
        <v>3.6705882352941175</v>
      </c>
      <c r="O56" s="1">
        <v>85</v>
      </c>
      <c r="P56" s="1">
        <v>4.5882352941176467</v>
      </c>
      <c r="Q56" s="1">
        <v>85</v>
      </c>
      <c r="R56" s="1">
        <v>4.3953488372093021</v>
      </c>
      <c r="S56" s="1">
        <v>86</v>
      </c>
    </row>
    <row r="57" spans="1:19" x14ac:dyDescent="0.25">
      <c r="A57" t="str">
        <f t="shared" si="1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16</v>
      </c>
      <c r="H57" s="1">
        <v>4.4615384615384617</v>
      </c>
      <c r="I57" s="1">
        <v>13</v>
      </c>
      <c r="J57" s="1">
        <v>4.1538461538461542</v>
      </c>
      <c r="K57" s="1">
        <v>13</v>
      </c>
      <c r="L57" s="1">
        <v>4.333333333333333</v>
      </c>
      <c r="M57" s="1">
        <v>12</v>
      </c>
      <c r="N57" s="1">
        <v>4.0769230769230766</v>
      </c>
      <c r="O57" s="1">
        <v>13</v>
      </c>
      <c r="P57" s="1">
        <v>4.4615384615384617</v>
      </c>
      <c r="Q57" s="1">
        <v>13</v>
      </c>
      <c r="R57" s="1">
        <v>4.615384615384615</v>
      </c>
      <c r="S57" s="1">
        <v>13</v>
      </c>
    </row>
    <row r="58" spans="1:19" x14ac:dyDescent="0.25">
      <c r="A58" t="str">
        <f t="shared" si="1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85</v>
      </c>
      <c r="H58" s="1">
        <v>4.7536231884057969</v>
      </c>
      <c r="I58" s="1">
        <v>69</v>
      </c>
      <c r="J58" s="1">
        <v>4.5735294117647056</v>
      </c>
      <c r="K58" s="1">
        <v>68</v>
      </c>
      <c r="L58" s="1">
        <v>4.6617647058823533</v>
      </c>
      <c r="M58" s="1">
        <v>68</v>
      </c>
      <c r="N58" s="1">
        <v>3.9411764705882355</v>
      </c>
      <c r="O58" s="1">
        <v>68</v>
      </c>
      <c r="P58" s="1">
        <v>4.72463768115942</v>
      </c>
      <c r="Q58" s="1">
        <v>69</v>
      </c>
      <c r="R58" s="1">
        <v>4.8235294117647056</v>
      </c>
      <c r="S58" s="1">
        <v>68</v>
      </c>
    </row>
    <row r="59" spans="1:19" x14ac:dyDescent="0.25">
      <c r="A59" t="str">
        <f t="shared" si="1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698</v>
      </c>
      <c r="H59" s="1">
        <v>3.9886363636363638</v>
      </c>
      <c r="I59" s="1">
        <v>528</v>
      </c>
      <c r="J59" s="1">
        <v>4.5227272727272725</v>
      </c>
      <c r="K59" s="1">
        <v>528</v>
      </c>
      <c r="L59" s="1">
        <v>4.4611005692599619</v>
      </c>
      <c r="M59" s="1">
        <v>527</v>
      </c>
      <c r="N59" s="1">
        <v>4.0342205323193916</v>
      </c>
      <c r="O59" s="1">
        <v>526</v>
      </c>
      <c r="P59" s="1">
        <v>4.7240075614366726</v>
      </c>
      <c r="Q59" s="1">
        <v>529</v>
      </c>
      <c r="R59" s="1">
        <v>4.7088846880907376</v>
      </c>
      <c r="S59" s="1">
        <v>529</v>
      </c>
    </row>
    <row r="60" spans="1:19" x14ac:dyDescent="0.25">
      <c r="A60" t="str">
        <f t="shared" si="1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123</v>
      </c>
      <c r="H60" s="1">
        <v>4.2547169811320753</v>
      </c>
      <c r="I60" s="1">
        <v>106</v>
      </c>
      <c r="J60" s="1">
        <v>4.4857142857142858</v>
      </c>
      <c r="K60" s="1">
        <v>105</v>
      </c>
      <c r="L60" s="1">
        <v>4.5904761904761902</v>
      </c>
      <c r="M60" s="1">
        <v>105</v>
      </c>
      <c r="N60" s="1">
        <v>3.9150943396226414</v>
      </c>
      <c r="O60" s="1">
        <v>106</v>
      </c>
      <c r="P60" s="1">
        <v>4.5283018867924527</v>
      </c>
      <c r="Q60" s="1">
        <v>106</v>
      </c>
      <c r="R60" s="1">
        <v>4.6509433962264151</v>
      </c>
      <c r="S60" s="1">
        <v>106</v>
      </c>
    </row>
    <row r="61" spans="1:19" x14ac:dyDescent="0.25">
      <c r="A61" s="22" t="str">
        <f>E61&amp;C61&amp;D61</f>
        <v>2010SERU other_ALL_</v>
      </c>
      <c r="B61" s="22"/>
      <c r="C61" s="23" t="s">
        <v>480</v>
      </c>
      <c r="D61" s="23" t="s">
        <v>476</v>
      </c>
      <c r="E61" s="23">
        <v>2010</v>
      </c>
      <c r="F61" s="23">
        <v>0</v>
      </c>
      <c r="G61" s="23">
        <v>41590</v>
      </c>
      <c r="H61" s="23">
        <v>3.6835733364301473</v>
      </c>
      <c r="I61" s="23">
        <v>34444</v>
      </c>
      <c r="J61" s="23">
        <v>4.3235533585344577</v>
      </c>
      <c r="K61" s="23">
        <v>34390</v>
      </c>
      <c r="L61" s="23">
        <v>4.4098814344393622</v>
      </c>
      <c r="M61" s="23">
        <v>34327</v>
      </c>
      <c r="N61" s="23">
        <v>3.8092965043513694</v>
      </c>
      <c r="O61" s="23">
        <v>34357</v>
      </c>
      <c r="P61" s="23">
        <v>4.5680598659976219</v>
      </c>
      <c r="Q61" s="23">
        <v>34477</v>
      </c>
      <c r="R61" s="23">
        <v>4.6345673272505374</v>
      </c>
      <c r="S61" s="23">
        <v>34414</v>
      </c>
    </row>
    <row r="62" spans="1:19" x14ac:dyDescent="0.25">
      <c r="A62" s="22" t="str">
        <f t="shared" ref="A62:A125" si="2">E62&amp;C62&amp;D62</f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1531</v>
      </c>
      <c r="H62" s="23">
        <v>4.0536700868192579</v>
      </c>
      <c r="I62" s="23">
        <v>1267</v>
      </c>
      <c r="J62" s="23">
        <v>4.3385951065509074</v>
      </c>
      <c r="K62" s="23">
        <v>1267</v>
      </c>
      <c r="L62" s="23">
        <v>4.4600790513833992</v>
      </c>
      <c r="M62" s="23">
        <v>1265</v>
      </c>
      <c r="N62" s="23">
        <v>3.7488151658767772</v>
      </c>
      <c r="O62" s="23">
        <v>1266</v>
      </c>
      <c r="P62" s="23">
        <v>4.4948778565799845</v>
      </c>
      <c r="Q62" s="23">
        <v>1269</v>
      </c>
      <c r="R62" s="23">
        <v>4.5537124802527646</v>
      </c>
      <c r="S62" s="23">
        <v>1266</v>
      </c>
    </row>
    <row r="63" spans="1:19" x14ac:dyDescent="0.25">
      <c r="A63" s="22" t="str">
        <f t="shared" si="2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3913</v>
      </c>
      <c r="H63" s="23">
        <v>4.0118505013673653</v>
      </c>
      <c r="I63" s="23">
        <v>3291</v>
      </c>
      <c r="J63" s="23">
        <v>4.3878234398782343</v>
      </c>
      <c r="K63" s="23">
        <v>3285</v>
      </c>
      <c r="L63" s="23">
        <v>4.5950564540738483</v>
      </c>
      <c r="M63" s="23">
        <v>3277</v>
      </c>
      <c r="N63" s="23">
        <v>3.937880633373934</v>
      </c>
      <c r="O63" s="23">
        <v>3284</v>
      </c>
      <c r="P63" s="23">
        <v>4.6069802731411231</v>
      </c>
      <c r="Q63" s="23">
        <v>3295</v>
      </c>
      <c r="R63" s="23">
        <v>4.6979293544457974</v>
      </c>
      <c r="S63" s="23">
        <v>3284</v>
      </c>
    </row>
    <row r="64" spans="1:19" x14ac:dyDescent="0.25">
      <c r="A64" s="22" t="str">
        <f t="shared" si="2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15371</v>
      </c>
      <c r="H64" s="23">
        <v>3.4102904434728294</v>
      </c>
      <c r="I64" s="23">
        <v>12808</v>
      </c>
      <c r="J64" s="23">
        <v>4.2417436218500546</v>
      </c>
      <c r="K64" s="23">
        <v>12778</v>
      </c>
      <c r="L64" s="23">
        <v>4.2920028197697189</v>
      </c>
      <c r="M64" s="23">
        <v>12767</v>
      </c>
      <c r="N64" s="23">
        <v>3.7629188850610711</v>
      </c>
      <c r="O64" s="23">
        <v>12772</v>
      </c>
      <c r="P64" s="23">
        <v>4.5304307116104869</v>
      </c>
      <c r="Q64" s="23">
        <v>12816</v>
      </c>
      <c r="R64" s="23">
        <v>4.6088656086310689</v>
      </c>
      <c r="S64" s="23">
        <v>12791</v>
      </c>
    </row>
    <row r="65" spans="1:19" x14ac:dyDescent="0.25">
      <c r="A65" s="22" t="str">
        <f t="shared" si="2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9956</v>
      </c>
      <c r="H65" s="23">
        <v>3.7677615571776157</v>
      </c>
      <c r="I65" s="23">
        <v>8220</v>
      </c>
      <c r="J65" s="23">
        <v>4.2982584338083063</v>
      </c>
      <c r="K65" s="23">
        <v>8211</v>
      </c>
      <c r="L65" s="23">
        <v>4.4629765395894427</v>
      </c>
      <c r="M65" s="23">
        <v>8184</v>
      </c>
      <c r="N65" s="23">
        <v>3.878459100329148</v>
      </c>
      <c r="O65" s="23">
        <v>8203</v>
      </c>
      <c r="P65" s="23">
        <v>4.5558394160583946</v>
      </c>
      <c r="Q65" s="23">
        <v>8220</v>
      </c>
      <c r="R65" s="23">
        <v>4.6378701108809555</v>
      </c>
      <c r="S65" s="23">
        <v>8207</v>
      </c>
    </row>
    <row r="66" spans="1:19" x14ac:dyDescent="0.25">
      <c r="A66" s="22" t="str">
        <f t="shared" si="2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61</v>
      </c>
      <c r="H66" s="23">
        <v>3.8</v>
      </c>
      <c r="I66" s="23">
        <v>40</v>
      </c>
      <c r="J66" s="23">
        <v>4.7</v>
      </c>
      <c r="K66" s="23">
        <v>40</v>
      </c>
      <c r="L66" s="23">
        <v>4.9749999999999996</v>
      </c>
      <c r="M66" s="23">
        <v>40</v>
      </c>
      <c r="N66" s="23">
        <v>4.75</v>
      </c>
      <c r="O66" s="23">
        <v>40</v>
      </c>
      <c r="P66" s="23">
        <v>5.0999999999999996</v>
      </c>
      <c r="Q66" s="23">
        <v>40</v>
      </c>
      <c r="R66" s="23">
        <v>5.2</v>
      </c>
      <c r="S66" s="23">
        <v>40</v>
      </c>
    </row>
    <row r="67" spans="1:19" x14ac:dyDescent="0.25">
      <c r="A67" s="22" t="str">
        <f t="shared" si="2"/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7647</v>
      </c>
      <c r="H67" s="23">
        <v>3.7726636603949619</v>
      </c>
      <c r="I67" s="23">
        <v>6431</v>
      </c>
      <c r="J67" s="23">
        <v>4.3755254553946754</v>
      </c>
      <c r="K67" s="23">
        <v>6423</v>
      </c>
      <c r="L67" s="23">
        <v>4.397285914833879</v>
      </c>
      <c r="M67" s="23">
        <v>6411</v>
      </c>
      <c r="N67" s="23">
        <v>3.5965076395385096</v>
      </c>
      <c r="O67" s="23">
        <v>6414</v>
      </c>
      <c r="P67" s="23">
        <v>4.5694077413337482</v>
      </c>
      <c r="Q67" s="23">
        <v>6433</v>
      </c>
      <c r="R67" s="23">
        <v>4.5799129353233834</v>
      </c>
      <c r="S67" s="23">
        <v>6432</v>
      </c>
    </row>
    <row r="68" spans="1:19" x14ac:dyDescent="0.25">
      <c r="A68" s="22" t="str">
        <f t="shared" si="2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647</v>
      </c>
      <c r="H68" s="23">
        <v>4.1404255319148939</v>
      </c>
      <c r="I68" s="23">
        <v>470</v>
      </c>
      <c r="J68" s="23">
        <v>4.7</v>
      </c>
      <c r="K68" s="23">
        <v>470</v>
      </c>
      <c r="L68" s="23">
        <v>4.7799145299145298</v>
      </c>
      <c r="M68" s="23">
        <v>468</v>
      </c>
      <c r="N68" s="23">
        <v>4.4465811965811968</v>
      </c>
      <c r="O68" s="23">
        <v>468</v>
      </c>
      <c r="P68" s="23">
        <v>5.0021231422505306</v>
      </c>
      <c r="Q68" s="23">
        <v>471</v>
      </c>
      <c r="R68" s="23">
        <v>5.1468085106382979</v>
      </c>
      <c r="S68" s="23">
        <v>470</v>
      </c>
    </row>
    <row r="69" spans="1:19" x14ac:dyDescent="0.25">
      <c r="A69" s="22" t="str">
        <f t="shared" si="2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1903</v>
      </c>
      <c r="H69" s="23">
        <v>3.8612637362637363</v>
      </c>
      <c r="I69" s="23">
        <v>1456</v>
      </c>
      <c r="J69" s="23">
        <v>4.5929993136582015</v>
      </c>
      <c r="K69" s="23">
        <v>1457</v>
      </c>
      <c r="L69" s="23">
        <v>4.5683848797250857</v>
      </c>
      <c r="M69" s="23">
        <v>1455</v>
      </c>
      <c r="N69" s="23">
        <v>4.2317241379310344</v>
      </c>
      <c r="O69" s="23">
        <v>1450</v>
      </c>
      <c r="P69" s="23">
        <v>4.7336956521739131</v>
      </c>
      <c r="Q69" s="23">
        <v>1472</v>
      </c>
      <c r="R69" s="23">
        <v>4.7808873720136518</v>
      </c>
      <c r="S69" s="23">
        <v>1465</v>
      </c>
    </row>
    <row r="70" spans="1:19" x14ac:dyDescent="0.25">
      <c r="A70" s="22" t="str">
        <f t="shared" si="2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423</v>
      </c>
      <c r="H70" s="23">
        <v>4.2140845070422532</v>
      </c>
      <c r="I70" s="23">
        <v>355</v>
      </c>
      <c r="J70" s="23">
        <v>4.569405099150142</v>
      </c>
      <c r="K70" s="23">
        <v>353</v>
      </c>
      <c r="L70" s="23">
        <v>4.5621468926553677</v>
      </c>
      <c r="M70" s="23">
        <v>354</v>
      </c>
      <c r="N70" s="23">
        <v>4.0084745762711869</v>
      </c>
      <c r="O70" s="23">
        <v>354</v>
      </c>
      <c r="P70" s="23">
        <v>4.7380281690140844</v>
      </c>
      <c r="Q70" s="23">
        <v>355</v>
      </c>
      <c r="R70" s="23">
        <v>4.7932011331444757</v>
      </c>
      <c r="S70" s="23">
        <v>353</v>
      </c>
    </row>
    <row r="71" spans="1:19" x14ac:dyDescent="0.25">
      <c r="A71" s="22" t="str">
        <f t="shared" si="2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138</v>
      </c>
      <c r="H71" s="23">
        <v>3.8679245283018866</v>
      </c>
      <c r="I71" s="23">
        <v>106</v>
      </c>
      <c r="J71" s="23">
        <v>4.4905660377358494</v>
      </c>
      <c r="K71" s="23">
        <v>106</v>
      </c>
      <c r="L71" s="23">
        <v>4.4150943396226419</v>
      </c>
      <c r="M71" s="23">
        <v>106</v>
      </c>
      <c r="N71" s="23">
        <v>4.0471698113207548</v>
      </c>
      <c r="O71" s="23">
        <v>106</v>
      </c>
      <c r="P71" s="23">
        <v>4.6509433962264151</v>
      </c>
      <c r="Q71" s="23">
        <v>106</v>
      </c>
      <c r="R71" s="23">
        <v>4.7641509433962268</v>
      </c>
      <c r="S71" s="23">
        <v>106</v>
      </c>
    </row>
    <row r="72" spans="1:19" x14ac:dyDescent="0.25">
      <c r="A72" s="22" t="str">
        <f t="shared" si="2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898</v>
      </c>
      <c r="H72" s="23">
        <v>3.8031496062992125</v>
      </c>
      <c r="I72" s="23">
        <v>762</v>
      </c>
      <c r="J72" s="23">
        <v>4.4605263157894735</v>
      </c>
      <c r="K72" s="23">
        <v>760</v>
      </c>
      <c r="L72" s="23">
        <v>4.4848484848484844</v>
      </c>
      <c r="M72" s="23">
        <v>759</v>
      </c>
      <c r="N72" s="23">
        <v>3.7444005270092227</v>
      </c>
      <c r="O72" s="23">
        <v>759</v>
      </c>
      <c r="P72" s="23">
        <v>4.741130091984231</v>
      </c>
      <c r="Q72" s="23">
        <v>761</v>
      </c>
      <c r="R72" s="23">
        <v>4.7447368421052634</v>
      </c>
      <c r="S72" s="23">
        <v>760</v>
      </c>
    </row>
    <row r="73" spans="1:19" x14ac:dyDescent="0.25">
      <c r="A73" s="22" t="str">
        <f t="shared" si="2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77</v>
      </c>
      <c r="H73" s="23">
        <v>4.1551724137931032</v>
      </c>
      <c r="I73" s="23">
        <v>58</v>
      </c>
      <c r="J73" s="23">
        <v>4.931034482758621</v>
      </c>
      <c r="K73" s="23">
        <v>58</v>
      </c>
      <c r="L73" s="23">
        <v>5.0517241379310347</v>
      </c>
      <c r="M73" s="23">
        <v>58</v>
      </c>
      <c r="N73" s="23">
        <v>5</v>
      </c>
      <c r="O73" s="23">
        <v>58</v>
      </c>
      <c r="P73" s="23">
        <v>5.2711864406779663</v>
      </c>
      <c r="Q73" s="23">
        <v>59</v>
      </c>
      <c r="R73" s="23">
        <v>5.406779661016949</v>
      </c>
      <c r="S73" s="23">
        <v>59</v>
      </c>
    </row>
    <row r="74" spans="1:19" x14ac:dyDescent="0.25">
      <c r="A74" s="22" t="str">
        <f t="shared" si="2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86</v>
      </c>
      <c r="H74" s="23">
        <v>3.9333333333333331</v>
      </c>
      <c r="I74" s="23">
        <v>75</v>
      </c>
      <c r="J74" s="23">
        <v>4.4400000000000004</v>
      </c>
      <c r="K74" s="23">
        <v>75</v>
      </c>
      <c r="L74" s="23">
        <v>4.4266666666666667</v>
      </c>
      <c r="M74" s="23">
        <v>75</v>
      </c>
      <c r="N74" s="23">
        <v>3.5733333333333333</v>
      </c>
      <c r="O74" s="23">
        <v>75</v>
      </c>
      <c r="P74" s="23">
        <v>4.6216216216216219</v>
      </c>
      <c r="Q74" s="23">
        <v>74</v>
      </c>
      <c r="R74" s="23">
        <v>4.76</v>
      </c>
      <c r="S74" s="23">
        <v>75</v>
      </c>
    </row>
    <row r="75" spans="1:19" x14ac:dyDescent="0.25">
      <c r="A75" s="22" t="str">
        <f t="shared" si="2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43</v>
      </c>
      <c r="H75" s="23">
        <v>3.9117647058823528</v>
      </c>
      <c r="I75" s="23">
        <v>34</v>
      </c>
      <c r="J75" s="23">
        <v>4.5294117647058822</v>
      </c>
      <c r="K75" s="23">
        <v>34</v>
      </c>
      <c r="L75" s="23">
        <v>4.6470588235294121</v>
      </c>
      <c r="M75" s="23">
        <v>34</v>
      </c>
      <c r="N75" s="23">
        <v>4.1764705882352944</v>
      </c>
      <c r="O75" s="23">
        <v>34</v>
      </c>
      <c r="P75" s="23">
        <v>4.382352941176471</v>
      </c>
      <c r="Q75" s="23">
        <v>34</v>
      </c>
      <c r="R75" s="23">
        <v>4.7272727272727275</v>
      </c>
      <c r="S75" s="23">
        <v>33</v>
      </c>
    </row>
    <row r="76" spans="1:19" x14ac:dyDescent="0.25">
      <c r="A76" s="22" t="str">
        <f t="shared" si="2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38</v>
      </c>
      <c r="H76" s="23">
        <v>4.1071428571428568</v>
      </c>
      <c r="I76" s="23">
        <v>28</v>
      </c>
      <c r="J76" s="23">
        <v>4.6785714285714288</v>
      </c>
      <c r="K76" s="23">
        <v>28</v>
      </c>
      <c r="L76" s="23">
        <v>4.7857142857142856</v>
      </c>
      <c r="M76" s="23">
        <v>28</v>
      </c>
      <c r="N76" s="23">
        <v>4.4642857142857144</v>
      </c>
      <c r="O76" s="23">
        <v>28</v>
      </c>
      <c r="P76" s="23">
        <v>4.5714285714285712</v>
      </c>
      <c r="Q76" s="23">
        <v>28</v>
      </c>
      <c r="R76" s="23">
        <v>4.7857142857142856</v>
      </c>
      <c r="S76" s="23">
        <v>28</v>
      </c>
    </row>
    <row r="77" spans="1:19" x14ac:dyDescent="0.25">
      <c r="A77" s="22" t="str">
        <f t="shared" si="2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13</v>
      </c>
      <c r="H77" s="23">
        <v>4.2727272727272725</v>
      </c>
      <c r="I77" s="23">
        <v>11</v>
      </c>
      <c r="J77" s="23">
        <v>4.3636363636363633</v>
      </c>
      <c r="K77" s="23">
        <v>11</v>
      </c>
      <c r="L77" s="23">
        <v>4.4545454545454541</v>
      </c>
      <c r="M77" s="23">
        <v>11</v>
      </c>
      <c r="N77" s="23">
        <v>4.0909090909090908</v>
      </c>
      <c r="O77" s="23">
        <v>11</v>
      </c>
      <c r="P77" s="23">
        <v>4.7272727272727275</v>
      </c>
      <c r="Q77" s="23">
        <v>11</v>
      </c>
      <c r="R77" s="23">
        <v>4.8181818181818183</v>
      </c>
      <c r="S77" s="23">
        <v>11</v>
      </c>
    </row>
    <row r="78" spans="1:19" x14ac:dyDescent="0.25">
      <c r="A78" s="22" t="str">
        <f t="shared" si="2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4.0206185567010309</v>
      </c>
      <c r="I78" s="23">
        <v>97</v>
      </c>
      <c r="J78" s="23">
        <v>4.0927835051546388</v>
      </c>
      <c r="K78" s="23">
        <v>97</v>
      </c>
      <c r="L78" s="23">
        <v>4.5567010309278349</v>
      </c>
      <c r="M78" s="23">
        <v>97</v>
      </c>
      <c r="N78" s="23">
        <v>3.7291666666666665</v>
      </c>
      <c r="O78" s="23">
        <v>96</v>
      </c>
      <c r="P78" s="23">
        <v>4.2727272727272725</v>
      </c>
      <c r="Q78" s="23">
        <v>99</v>
      </c>
      <c r="R78" s="23">
        <v>4.5151515151515156</v>
      </c>
      <c r="S78" s="23">
        <v>99</v>
      </c>
    </row>
    <row r="79" spans="1:19" x14ac:dyDescent="0.25">
      <c r="A79" s="22" t="str">
        <f t="shared" si="2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647</v>
      </c>
      <c r="H79" s="23">
        <v>4.1404255319148939</v>
      </c>
      <c r="I79" s="23">
        <v>470</v>
      </c>
      <c r="J79" s="23">
        <v>4.7</v>
      </c>
      <c r="K79" s="23">
        <v>470</v>
      </c>
      <c r="L79" s="23">
        <v>4.7799145299145298</v>
      </c>
      <c r="M79" s="23">
        <v>468</v>
      </c>
      <c r="N79" s="23">
        <v>4.4465811965811968</v>
      </c>
      <c r="O79" s="23">
        <v>468</v>
      </c>
      <c r="P79" s="23">
        <v>5.0021231422505306</v>
      </c>
      <c r="Q79" s="23">
        <v>471</v>
      </c>
      <c r="R79" s="23">
        <v>5.1468085106382979</v>
      </c>
      <c r="S79" s="23">
        <v>470</v>
      </c>
    </row>
    <row r="80" spans="1:19" x14ac:dyDescent="0.25">
      <c r="A80" s="22" t="str">
        <f t="shared" si="2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312</v>
      </c>
      <c r="H80" s="23">
        <v>3.6074380165289255</v>
      </c>
      <c r="I80" s="23">
        <v>242</v>
      </c>
      <c r="J80" s="23">
        <v>4.2272727272727275</v>
      </c>
      <c r="K80" s="23">
        <v>242</v>
      </c>
      <c r="L80" s="23">
        <v>4.4256198347107434</v>
      </c>
      <c r="M80" s="23">
        <v>242</v>
      </c>
      <c r="N80" s="23">
        <v>3.9958677685950414</v>
      </c>
      <c r="O80" s="23">
        <v>242</v>
      </c>
      <c r="P80" s="23">
        <v>4.6239669421487601</v>
      </c>
      <c r="Q80" s="23">
        <v>242</v>
      </c>
      <c r="R80" s="23">
        <v>4.8166666666666664</v>
      </c>
      <c r="S80" s="23">
        <v>240</v>
      </c>
    </row>
    <row r="81" spans="1:19" x14ac:dyDescent="0.25">
      <c r="A81" s="22" t="str">
        <f t="shared" si="2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2.5</v>
      </c>
      <c r="I81" s="23">
        <v>2</v>
      </c>
      <c r="J81" s="23">
        <v>3.5</v>
      </c>
      <c r="K81" s="23">
        <v>2</v>
      </c>
      <c r="L81" s="23">
        <v>3.5</v>
      </c>
      <c r="M81" s="23">
        <v>2</v>
      </c>
      <c r="N81" s="23">
        <v>5</v>
      </c>
      <c r="O81" s="23">
        <v>2</v>
      </c>
      <c r="P81" s="23">
        <v>5.5</v>
      </c>
      <c r="Q81" s="23">
        <v>2</v>
      </c>
      <c r="R81" s="23">
        <v>5.5</v>
      </c>
      <c r="S81" s="23">
        <v>2</v>
      </c>
    </row>
    <row r="82" spans="1:19" x14ac:dyDescent="0.25">
      <c r="A82" s="22" t="str">
        <f t="shared" si="2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59</v>
      </c>
      <c r="H82" s="23">
        <v>3.8684210526315788</v>
      </c>
      <c r="I82" s="23">
        <v>38</v>
      </c>
      <c r="J82" s="23">
        <v>4.7631578947368425</v>
      </c>
      <c r="K82" s="23">
        <v>38</v>
      </c>
      <c r="L82" s="23">
        <v>5.0526315789473681</v>
      </c>
      <c r="M82" s="23">
        <v>38</v>
      </c>
      <c r="N82" s="23">
        <v>4.7368421052631575</v>
      </c>
      <c r="O82" s="23">
        <v>38</v>
      </c>
      <c r="P82" s="23">
        <v>5.0789473684210522</v>
      </c>
      <c r="Q82" s="23">
        <v>38</v>
      </c>
      <c r="R82" s="23">
        <v>5.1842105263157894</v>
      </c>
      <c r="S82" s="23">
        <v>38</v>
      </c>
    </row>
    <row r="83" spans="1:19" x14ac:dyDescent="0.25">
      <c r="A83" s="22" t="str">
        <f t="shared" si="2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272</v>
      </c>
      <c r="H83" s="23">
        <v>4.1898734177215191</v>
      </c>
      <c r="I83" s="23">
        <v>237</v>
      </c>
      <c r="J83" s="23">
        <v>4.2573839662447259</v>
      </c>
      <c r="K83" s="23">
        <v>237</v>
      </c>
      <c r="L83" s="23">
        <v>4.5864978902953588</v>
      </c>
      <c r="M83" s="23">
        <v>237</v>
      </c>
      <c r="N83" s="23">
        <v>3.8468085106382977</v>
      </c>
      <c r="O83" s="23">
        <v>235</v>
      </c>
      <c r="P83" s="23">
        <v>4.4050632911392409</v>
      </c>
      <c r="Q83" s="23">
        <v>237</v>
      </c>
      <c r="R83" s="23">
        <v>4.5847457627118642</v>
      </c>
      <c r="S83" s="23">
        <v>236</v>
      </c>
    </row>
    <row r="84" spans="1:19" x14ac:dyDescent="0.25">
      <c r="A84" s="22" t="str">
        <f t="shared" si="2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128</v>
      </c>
      <c r="H84" s="23">
        <v>4.1509433962264151</v>
      </c>
      <c r="I84" s="23">
        <v>106</v>
      </c>
      <c r="J84" s="23">
        <v>4.3867924528301883</v>
      </c>
      <c r="K84" s="23">
        <v>106</v>
      </c>
      <c r="L84" s="23">
        <v>4.7452830188679247</v>
      </c>
      <c r="M84" s="23">
        <v>106</v>
      </c>
      <c r="N84" s="23">
        <v>3.8490566037735849</v>
      </c>
      <c r="O84" s="23">
        <v>106</v>
      </c>
      <c r="P84" s="23">
        <v>4.5555555555555554</v>
      </c>
      <c r="Q84" s="23">
        <v>108</v>
      </c>
      <c r="R84" s="23">
        <v>4.6915887850467293</v>
      </c>
      <c r="S84" s="23">
        <v>107</v>
      </c>
    </row>
    <row r="85" spans="1:19" x14ac:dyDescent="0.25">
      <c r="A85" s="22" t="str">
        <f t="shared" si="2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150</v>
      </c>
      <c r="H85" s="23">
        <v>3.5255474452554743</v>
      </c>
      <c r="I85" s="23">
        <v>137</v>
      </c>
      <c r="J85" s="23">
        <v>4.1751824817518246</v>
      </c>
      <c r="K85" s="23">
        <v>137</v>
      </c>
      <c r="L85" s="23">
        <v>4.1897810218978107</v>
      </c>
      <c r="M85" s="23">
        <v>137</v>
      </c>
      <c r="N85" s="23">
        <v>3.5328467153284673</v>
      </c>
      <c r="O85" s="23">
        <v>137</v>
      </c>
      <c r="P85" s="23">
        <v>4.3503649635036492</v>
      </c>
      <c r="Q85" s="23">
        <v>137</v>
      </c>
      <c r="R85" s="23">
        <v>4.5955882352941178</v>
      </c>
      <c r="S85" s="23">
        <v>136</v>
      </c>
    </row>
    <row r="86" spans="1:19" x14ac:dyDescent="0.25">
      <c r="A86" s="22" t="str">
        <f t="shared" si="2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11</v>
      </c>
      <c r="H86" s="23">
        <v>4.7</v>
      </c>
      <c r="I86" s="23">
        <v>10</v>
      </c>
      <c r="J86" s="23">
        <v>4.3</v>
      </c>
      <c r="K86" s="23">
        <v>10</v>
      </c>
      <c r="L86" s="23">
        <v>4.8</v>
      </c>
      <c r="M86" s="23">
        <v>10</v>
      </c>
      <c r="N86" s="23">
        <v>4.5</v>
      </c>
      <c r="O86" s="23">
        <v>10</v>
      </c>
      <c r="P86" s="23">
        <v>4.9000000000000004</v>
      </c>
      <c r="Q86" s="23">
        <v>10</v>
      </c>
      <c r="R86" s="23">
        <v>4.9000000000000004</v>
      </c>
      <c r="S86" s="23">
        <v>10</v>
      </c>
    </row>
    <row r="87" spans="1:19" x14ac:dyDescent="0.25">
      <c r="A87" s="22" t="str">
        <f t="shared" si="2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339</v>
      </c>
      <c r="H87" s="23">
        <v>4.0541516245487363</v>
      </c>
      <c r="I87" s="23">
        <v>277</v>
      </c>
      <c r="J87" s="23">
        <v>4.5875912408759127</v>
      </c>
      <c r="K87" s="23">
        <v>274</v>
      </c>
      <c r="L87" s="23">
        <v>4.7826086956521738</v>
      </c>
      <c r="M87" s="23">
        <v>276</v>
      </c>
      <c r="N87" s="23">
        <v>4.1485507246376816</v>
      </c>
      <c r="O87" s="23">
        <v>276</v>
      </c>
      <c r="P87" s="23">
        <v>4.6642599277978336</v>
      </c>
      <c r="Q87" s="23">
        <v>277</v>
      </c>
      <c r="R87" s="23">
        <v>4.8659420289855069</v>
      </c>
      <c r="S87" s="23">
        <v>276</v>
      </c>
    </row>
    <row r="88" spans="1:19" x14ac:dyDescent="0.25">
      <c r="A88" s="22" t="str">
        <f t="shared" si="2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1581</v>
      </c>
      <c r="H88" s="23">
        <v>4.035444947209653</v>
      </c>
      <c r="I88" s="23">
        <v>1326</v>
      </c>
      <c r="J88" s="23">
        <v>4.4169184290030215</v>
      </c>
      <c r="K88" s="23">
        <v>1324</v>
      </c>
      <c r="L88" s="23">
        <v>4.7047691143073429</v>
      </c>
      <c r="M88" s="23">
        <v>1321</v>
      </c>
      <c r="N88" s="23">
        <v>4.1085972850678729</v>
      </c>
      <c r="O88" s="23">
        <v>1326</v>
      </c>
      <c r="P88" s="23">
        <v>4.697289156626506</v>
      </c>
      <c r="Q88" s="23">
        <v>1328</v>
      </c>
      <c r="R88" s="23">
        <v>4.8141993957703928</v>
      </c>
      <c r="S88" s="23">
        <v>1324</v>
      </c>
    </row>
    <row r="89" spans="1:19" x14ac:dyDescent="0.25">
      <c r="A89" s="22" t="str">
        <f t="shared" si="2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138</v>
      </c>
      <c r="H89" s="23">
        <v>3.8679245283018866</v>
      </c>
      <c r="I89" s="23">
        <v>106</v>
      </c>
      <c r="J89" s="23">
        <v>4.4905660377358494</v>
      </c>
      <c r="K89" s="23">
        <v>106</v>
      </c>
      <c r="L89" s="23">
        <v>4.4150943396226419</v>
      </c>
      <c r="M89" s="23">
        <v>106</v>
      </c>
      <c r="N89" s="23">
        <v>4.0471698113207548</v>
      </c>
      <c r="O89" s="23">
        <v>106</v>
      </c>
      <c r="P89" s="23">
        <v>4.6509433962264151</v>
      </c>
      <c r="Q89" s="23">
        <v>106</v>
      </c>
      <c r="R89" s="23">
        <v>4.7641509433962268</v>
      </c>
      <c r="S89" s="23">
        <v>106</v>
      </c>
    </row>
    <row r="90" spans="1:19" x14ac:dyDescent="0.25">
      <c r="A90" s="22" t="str">
        <f t="shared" si="2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6745</v>
      </c>
      <c r="H90" s="23">
        <v>3.2459016393442623</v>
      </c>
      <c r="I90" s="23">
        <v>5612</v>
      </c>
      <c r="J90" s="23">
        <v>4.2390644527762902</v>
      </c>
      <c r="K90" s="23">
        <v>5601</v>
      </c>
      <c r="L90" s="23">
        <v>4.214400571734858</v>
      </c>
      <c r="M90" s="23">
        <v>5597</v>
      </c>
      <c r="N90" s="23">
        <v>3.6856479828632631</v>
      </c>
      <c r="O90" s="23">
        <v>5602</v>
      </c>
      <c r="P90" s="23">
        <v>4.5266156311198147</v>
      </c>
      <c r="Q90" s="23">
        <v>5617</v>
      </c>
      <c r="R90" s="23">
        <v>4.5734664764621966</v>
      </c>
      <c r="S90" s="23">
        <v>5608</v>
      </c>
    </row>
    <row r="91" spans="1:19" x14ac:dyDescent="0.25">
      <c r="A91" s="22" t="str">
        <f t="shared" si="2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305</v>
      </c>
      <c r="H91" s="23">
        <v>3.0772357723577235</v>
      </c>
      <c r="I91" s="23">
        <v>246</v>
      </c>
      <c r="J91" s="23">
        <v>4.3918367346938778</v>
      </c>
      <c r="K91" s="23">
        <v>245</v>
      </c>
      <c r="L91" s="23">
        <v>4.1224489795918364</v>
      </c>
      <c r="M91" s="23">
        <v>245</v>
      </c>
      <c r="N91" s="23">
        <v>3.7551020408163267</v>
      </c>
      <c r="O91" s="23">
        <v>245</v>
      </c>
      <c r="P91" s="23">
        <v>4.6707317073170733</v>
      </c>
      <c r="Q91" s="23">
        <v>246</v>
      </c>
      <c r="R91" s="23">
        <v>4.6341463414634143</v>
      </c>
      <c r="S91" s="23">
        <v>246</v>
      </c>
    </row>
    <row r="92" spans="1:19" x14ac:dyDescent="0.25">
      <c r="A92" s="22" t="str">
        <f t="shared" si="2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805</v>
      </c>
      <c r="H92" s="23">
        <v>3.7348148148148148</v>
      </c>
      <c r="I92" s="23">
        <v>675</v>
      </c>
      <c r="J92" s="23">
        <v>4.3249258160237387</v>
      </c>
      <c r="K92" s="23">
        <v>674</v>
      </c>
      <c r="L92" s="23">
        <v>4.3872403560830859</v>
      </c>
      <c r="M92" s="23">
        <v>674</v>
      </c>
      <c r="N92" s="23">
        <v>3.8974739970282317</v>
      </c>
      <c r="O92" s="23">
        <v>673</v>
      </c>
      <c r="P92" s="23">
        <v>4.6056129985228953</v>
      </c>
      <c r="Q92" s="23">
        <v>677</v>
      </c>
      <c r="R92" s="23">
        <v>4.7481481481481485</v>
      </c>
      <c r="S92" s="23">
        <v>675</v>
      </c>
    </row>
    <row r="93" spans="1:19" x14ac:dyDescent="0.25">
      <c r="A93" s="22" t="str">
        <f t="shared" si="2"/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3.2650602409638556</v>
      </c>
      <c r="I93" s="23">
        <v>83</v>
      </c>
      <c r="J93" s="23">
        <v>4.4457831325301207</v>
      </c>
      <c r="K93" s="23">
        <v>83</v>
      </c>
      <c r="L93" s="23">
        <v>4.6385542168674698</v>
      </c>
      <c r="M93" s="23">
        <v>83</v>
      </c>
      <c r="N93" s="23">
        <v>4.5365853658536581</v>
      </c>
      <c r="O93" s="23">
        <v>82</v>
      </c>
      <c r="P93" s="23">
        <v>4.7951807228915664</v>
      </c>
      <c r="Q93" s="23">
        <v>83</v>
      </c>
      <c r="R93" s="23">
        <v>5.0121951219512191</v>
      </c>
      <c r="S93" s="23">
        <v>82</v>
      </c>
    </row>
    <row r="94" spans="1:19" x14ac:dyDescent="0.25">
      <c r="A94" s="22" t="str">
        <f t="shared" si="2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1034</v>
      </c>
      <c r="H94" s="23">
        <v>3.770193401592719</v>
      </c>
      <c r="I94" s="23">
        <v>879</v>
      </c>
      <c r="J94" s="23">
        <v>4.2340182648401825</v>
      </c>
      <c r="K94" s="23">
        <v>876</v>
      </c>
      <c r="L94" s="23">
        <v>4.4587155963302756</v>
      </c>
      <c r="M94" s="23">
        <v>872</v>
      </c>
      <c r="N94" s="23">
        <v>3.8319999999999999</v>
      </c>
      <c r="O94" s="23">
        <v>875</v>
      </c>
      <c r="P94" s="23">
        <v>4.4948805460750849</v>
      </c>
      <c r="Q94" s="23">
        <v>879</v>
      </c>
      <c r="R94" s="23">
        <v>4.5051311288483467</v>
      </c>
      <c r="S94" s="23">
        <v>877</v>
      </c>
    </row>
    <row r="95" spans="1:19" x14ac:dyDescent="0.25">
      <c r="A95" s="22" t="str">
        <f t="shared" si="2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159</v>
      </c>
      <c r="H95" s="23">
        <v>3.8208955223880596</v>
      </c>
      <c r="I95" s="23">
        <v>134</v>
      </c>
      <c r="J95" s="23">
        <v>4.3955223880597014</v>
      </c>
      <c r="K95" s="23">
        <v>134</v>
      </c>
      <c r="L95" s="23">
        <v>4.5263157894736841</v>
      </c>
      <c r="M95" s="23">
        <v>133</v>
      </c>
      <c r="N95" s="23">
        <v>3.8796992481203008</v>
      </c>
      <c r="O95" s="23">
        <v>133</v>
      </c>
      <c r="P95" s="23">
        <v>4.6838235294117645</v>
      </c>
      <c r="Q95" s="23">
        <v>136</v>
      </c>
      <c r="R95" s="23">
        <v>4.7205882352941178</v>
      </c>
      <c r="S95" s="23">
        <v>136</v>
      </c>
    </row>
    <row r="96" spans="1:19" x14ac:dyDescent="0.25">
      <c r="A96" s="22" t="str">
        <f t="shared" si="2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7647</v>
      </c>
      <c r="H96" s="23">
        <v>3.7726636603949619</v>
      </c>
      <c r="I96" s="23">
        <v>6431</v>
      </c>
      <c r="J96" s="23">
        <v>4.3755254553946754</v>
      </c>
      <c r="K96" s="23">
        <v>6423</v>
      </c>
      <c r="L96" s="23">
        <v>4.397285914833879</v>
      </c>
      <c r="M96" s="23">
        <v>6411</v>
      </c>
      <c r="N96" s="23">
        <v>3.5965076395385096</v>
      </c>
      <c r="O96" s="23">
        <v>6414</v>
      </c>
      <c r="P96" s="23">
        <v>4.5694077413337482</v>
      </c>
      <c r="Q96" s="23">
        <v>6433</v>
      </c>
      <c r="R96" s="23">
        <v>4.5799129353233834</v>
      </c>
      <c r="S96" s="23">
        <v>6432</v>
      </c>
    </row>
    <row r="97" spans="1:19" x14ac:dyDescent="0.25">
      <c r="A97" s="22" t="str">
        <f t="shared" si="2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328</v>
      </c>
      <c r="H97" s="23">
        <v>3.7490636704119851</v>
      </c>
      <c r="I97" s="23">
        <v>267</v>
      </c>
      <c r="J97" s="23">
        <v>4.0337078651685392</v>
      </c>
      <c r="K97" s="23">
        <v>267</v>
      </c>
      <c r="L97" s="23">
        <v>4.3547169811320758</v>
      </c>
      <c r="M97" s="23">
        <v>265</v>
      </c>
      <c r="N97" s="23">
        <v>3.737827715355805</v>
      </c>
      <c r="O97" s="23">
        <v>267</v>
      </c>
      <c r="P97" s="23">
        <v>4.3320895522388057</v>
      </c>
      <c r="Q97" s="23">
        <v>268</v>
      </c>
      <c r="R97" s="23">
        <v>4.4850746268656714</v>
      </c>
      <c r="S97" s="23">
        <v>268</v>
      </c>
    </row>
    <row r="98" spans="1:19" x14ac:dyDescent="0.25">
      <c r="A98" s="22" t="str">
        <f t="shared" si="2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3.9753086419753085</v>
      </c>
      <c r="I98" s="23">
        <v>81</v>
      </c>
      <c r="J98" s="23">
        <v>4.4938271604938276</v>
      </c>
      <c r="K98" s="23">
        <v>81</v>
      </c>
      <c r="L98" s="23">
        <v>4.7874999999999996</v>
      </c>
      <c r="M98" s="23">
        <v>80</v>
      </c>
      <c r="N98" s="23">
        <v>4.0617283950617287</v>
      </c>
      <c r="O98" s="23">
        <v>81</v>
      </c>
      <c r="P98" s="23">
        <v>4.7901234567901234</v>
      </c>
      <c r="Q98" s="23">
        <v>81</v>
      </c>
      <c r="R98" s="23">
        <v>4.8395061728395063</v>
      </c>
      <c r="S98" s="23">
        <v>81</v>
      </c>
    </row>
    <row r="99" spans="1:19" x14ac:dyDescent="0.25">
      <c r="A99" s="22" t="str">
        <f t="shared" si="2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3.25</v>
      </c>
      <c r="I99" s="23">
        <v>4</v>
      </c>
      <c r="J99" s="23">
        <v>4.25</v>
      </c>
      <c r="K99" s="23">
        <v>4</v>
      </c>
      <c r="L99" s="23">
        <v>4</v>
      </c>
      <c r="M99" s="23">
        <v>4</v>
      </c>
      <c r="N99" s="23">
        <v>3.75</v>
      </c>
      <c r="O99" s="23">
        <v>4</v>
      </c>
      <c r="P99" s="23">
        <v>5</v>
      </c>
      <c r="Q99" s="23">
        <v>4</v>
      </c>
      <c r="R99" s="23">
        <v>4.75</v>
      </c>
      <c r="S99" s="23">
        <v>4</v>
      </c>
    </row>
    <row r="100" spans="1:19" x14ac:dyDescent="0.25">
      <c r="A100" s="22" t="str">
        <f t="shared" si="2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2170</v>
      </c>
      <c r="H100" s="23">
        <v>3.3117744610281923</v>
      </c>
      <c r="I100" s="23">
        <v>1809</v>
      </c>
      <c r="J100" s="23">
        <v>4.1753607103218648</v>
      </c>
      <c r="K100" s="23">
        <v>1802</v>
      </c>
      <c r="L100" s="23">
        <v>4.191902384914032</v>
      </c>
      <c r="M100" s="23">
        <v>1803</v>
      </c>
      <c r="N100" s="23">
        <v>3.7753743760399336</v>
      </c>
      <c r="O100" s="23">
        <v>1803</v>
      </c>
      <c r="P100" s="23">
        <v>4.4796030871003305</v>
      </c>
      <c r="Q100" s="23">
        <v>1814</v>
      </c>
      <c r="R100" s="23">
        <v>4.5505245720596355</v>
      </c>
      <c r="S100" s="23">
        <v>1811</v>
      </c>
    </row>
    <row r="101" spans="1:19" x14ac:dyDescent="0.25">
      <c r="A101" s="22" t="str">
        <f t="shared" si="2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225</v>
      </c>
      <c r="H101" s="23">
        <v>3.486772486772487</v>
      </c>
      <c r="I101" s="23">
        <v>189</v>
      </c>
      <c r="J101" s="23">
        <v>4.3756613756613758</v>
      </c>
      <c r="K101" s="23">
        <v>189</v>
      </c>
      <c r="L101" s="23">
        <v>4.5744680851063828</v>
      </c>
      <c r="M101" s="23">
        <v>188</v>
      </c>
      <c r="N101" s="23">
        <v>3.9572192513368982</v>
      </c>
      <c r="O101" s="23">
        <v>187</v>
      </c>
      <c r="P101" s="23">
        <v>4.7089947089947088</v>
      </c>
      <c r="Q101" s="23">
        <v>189</v>
      </c>
      <c r="R101" s="23">
        <v>4.8138297872340425</v>
      </c>
      <c r="S101" s="23">
        <v>188</v>
      </c>
    </row>
    <row r="102" spans="1:19" x14ac:dyDescent="0.25">
      <c r="A102" s="22" t="str">
        <f t="shared" si="2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628</v>
      </c>
      <c r="H102" s="23">
        <v>3.6180811808118083</v>
      </c>
      <c r="I102" s="23">
        <v>542</v>
      </c>
      <c r="J102" s="23">
        <v>4.3438077634011094</v>
      </c>
      <c r="K102" s="23">
        <v>541</v>
      </c>
      <c r="L102" s="23">
        <v>4.3974121996303142</v>
      </c>
      <c r="M102" s="23">
        <v>541</v>
      </c>
      <c r="N102" s="23">
        <v>3.9070631970260221</v>
      </c>
      <c r="O102" s="23">
        <v>538</v>
      </c>
      <c r="P102" s="23">
        <v>4.5836431226765804</v>
      </c>
      <c r="Q102" s="23">
        <v>538</v>
      </c>
      <c r="R102" s="23">
        <v>4.7740740740740737</v>
      </c>
      <c r="S102" s="23">
        <v>540</v>
      </c>
    </row>
    <row r="103" spans="1:19" x14ac:dyDescent="0.25">
      <c r="A103" s="22" t="str">
        <f t="shared" si="2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4059</v>
      </c>
      <c r="H103" s="23">
        <v>3.6451612903225805</v>
      </c>
      <c r="I103" s="23">
        <v>3410</v>
      </c>
      <c r="J103" s="23">
        <v>4.2264039988238755</v>
      </c>
      <c r="K103" s="23">
        <v>3401</v>
      </c>
      <c r="L103" s="23">
        <v>4.416028285209193</v>
      </c>
      <c r="M103" s="23">
        <v>3394</v>
      </c>
      <c r="N103" s="23">
        <v>3.7888235294117649</v>
      </c>
      <c r="O103" s="23">
        <v>3400</v>
      </c>
      <c r="P103" s="23">
        <v>4.5073313782991207</v>
      </c>
      <c r="Q103" s="23">
        <v>3410</v>
      </c>
      <c r="R103" s="23">
        <v>4.6068803293149072</v>
      </c>
      <c r="S103" s="23">
        <v>3401</v>
      </c>
    </row>
    <row r="104" spans="1:19" x14ac:dyDescent="0.25">
      <c r="A104" s="22" t="str">
        <f t="shared" si="2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102</v>
      </c>
      <c r="H104" s="23">
        <v>3.5595238095238093</v>
      </c>
      <c r="I104" s="23">
        <v>84</v>
      </c>
      <c r="J104" s="23">
        <v>4.1785714285714288</v>
      </c>
      <c r="K104" s="23">
        <v>84</v>
      </c>
      <c r="L104" s="23">
        <v>4.2857142857142856</v>
      </c>
      <c r="M104" s="23">
        <v>84</v>
      </c>
      <c r="N104" s="23">
        <v>3.6785714285714284</v>
      </c>
      <c r="O104" s="23">
        <v>84</v>
      </c>
      <c r="P104" s="23">
        <v>4.3488372093023253</v>
      </c>
      <c r="Q104" s="23">
        <v>86</v>
      </c>
      <c r="R104" s="23">
        <v>4.4767441860465116</v>
      </c>
      <c r="S104" s="23">
        <v>86</v>
      </c>
    </row>
    <row r="105" spans="1:19" x14ac:dyDescent="0.25">
      <c r="A105" s="22" t="str">
        <f t="shared" si="2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18</v>
      </c>
      <c r="H105" s="23">
        <v>3.5</v>
      </c>
      <c r="I105" s="23">
        <v>14</v>
      </c>
      <c r="J105" s="23">
        <v>4</v>
      </c>
      <c r="K105" s="23">
        <v>14</v>
      </c>
      <c r="L105" s="23">
        <v>4.384615384615385</v>
      </c>
      <c r="M105" s="23">
        <v>13</v>
      </c>
      <c r="N105" s="23">
        <v>3.5714285714285716</v>
      </c>
      <c r="O105" s="23">
        <v>14</v>
      </c>
      <c r="P105" s="23">
        <v>4.5714285714285712</v>
      </c>
      <c r="Q105" s="23">
        <v>14</v>
      </c>
      <c r="R105" s="23">
        <v>4.5384615384615383</v>
      </c>
      <c r="S105" s="23">
        <v>13</v>
      </c>
    </row>
    <row r="106" spans="1:19" x14ac:dyDescent="0.25">
      <c r="A106" s="22" t="str">
        <f t="shared" si="2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311</v>
      </c>
      <c r="H106" s="23">
        <v>3.6245210727969348</v>
      </c>
      <c r="I106" s="23">
        <v>261</v>
      </c>
      <c r="J106" s="23">
        <v>4.3793103448275863</v>
      </c>
      <c r="K106" s="23">
        <v>261</v>
      </c>
      <c r="L106" s="23">
        <v>4.333333333333333</v>
      </c>
      <c r="M106" s="23">
        <v>261</v>
      </c>
      <c r="N106" s="23">
        <v>3.7011494252873565</v>
      </c>
      <c r="O106" s="23">
        <v>261</v>
      </c>
      <c r="P106" s="23">
        <v>4.66412213740458</v>
      </c>
      <c r="Q106" s="23">
        <v>262</v>
      </c>
      <c r="R106" s="23">
        <v>4.6526717557251906</v>
      </c>
      <c r="S106" s="23">
        <v>262</v>
      </c>
    </row>
    <row r="107" spans="1:19" x14ac:dyDescent="0.25">
      <c r="A107" s="22" t="str">
        <f t="shared" si="2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842</v>
      </c>
      <c r="H107" s="23">
        <v>3.9472954230235784</v>
      </c>
      <c r="I107" s="23">
        <v>721</v>
      </c>
      <c r="J107" s="23">
        <v>4.2233009708737868</v>
      </c>
      <c r="K107" s="23">
        <v>721</v>
      </c>
      <c r="L107" s="23">
        <v>4.5479833101529898</v>
      </c>
      <c r="M107" s="23">
        <v>719</v>
      </c>
      <c r="N107" s="23">
        <v>3.8793342579750347</v>
      </c>
      <c r="O107" s="23">
        <v>721</v>
      </c>
      <c r="P107" s="23">
        <v>4.5428176795580111</v>
      </c>
      <c r="Q107" s="23">
        <v>724</v>
      </c>
      <c r="R107" s="23">
        <v>4.6426592797783934</v>
      </c>
      <c r="S107" s="23">
        <v>722</v>
      </c>
    </row>
    <row r="108" spans="1:19" x14ac:dyDescent="0.25">
      <c r="A108" s="22" t="str">
        <f t="shared" si="2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1639</v>
      </c>
      <c r="H108" s="23">
        <v>3.5049056603773585</v>
      </c>
      <c r="I108" s="23">
        <v>1325</v>
      </c>
      <c r="J108" s="23">
        <v>4.1268882175226587</v>
      </c>
      <c r="K108" s="23">
        <v>1324</v>
      </c>
      <c r="L108" s="23">
        <v>4.1560606060606062</v>
      </c>
      <c r="M108" s="23">
        <v>1320</v>
      </c>
      <c r="N108" s="23">
        <v>3.8040847201210286</v>
      </c>
      <c r="O108" s="23">
        <v>1322</v>
      </c>
      <c r="P108" s="23">
        <v>4.4273827534039336</v>
      </c>
      <c r="Q108" s="23">
        <v>1322</v>
      </c>
      <c r="R108" s="23">
        <v>4.4446969696969694</v>
      </c>
      <c r="S108" s="23">
        <v>1320</v>
      </c>
    </row>
    <row r="109" spans="1:19" x14ac:dyDescent="0.25">
      <c r="A109" s="22" t="str">
        <f t="shared" si="2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118</v>
      </c>
      <c r="H109" s="23">
        <v>3.8842105263157896</v>
      </c>
      <c r="I109" s="23">
        <v>95</v>
      </c>
      <c r="J109" s="23">
        <v>4.3894736842105262</v>
      </c>
      <c r="K109" s="23">
        <v>95</v>
      </c>
      <c r="L109" s="23">
        <v>4.4421052631578943</v>
      </c>
      <c r="M109" s="23">
        <v>95</v>
      </c>
      <c r="N109" s="23">
        <v>3.8842105263157896</v>
      </c>
      <c r="O109" s="23">
        <v>95</v>
      </c>
      <c r="P109" s="23">
        <v>4.5263157894736841</v>
      </c>
      <c r="Q109" s="23">
        <v>95</v>
      </c>
      <c r="R109" s="23">
        <v>4.9578947368421051</v>
      </c>
      <c r="S109" s="23">
        <v>95</v>
      </c>
    </row>
    <row r="110" spans="1:19" x14ac:dyDescent="0.25">
      <c r="A110" s="22" t="str">
        <f t="shared" si="2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2110</v>
      </c>
      <c r="H110" s="23">
        <v>3.7483908718548857</v>
      </c>
      <c r="I110" s="23">
        <v>1709</v>
      </c>
      <c r="J110" s="23">
        <v>4.3259085580304806</v>
      </c>
      <c r="K110" s="23">
        <v>1706</v>
      </c>
      <c r="L110" s="23">
        <v>4.4947058823529416</v>
      </c>
      <c r="M110" s="23">
        <v>1700</v>
      </c>
      <c r="N110" s="23">
        <v>3.9530791788856305</v>
      </c>
      <c r="O110" s="23">
        <v>1705</v>
      </c>
      <c r="P110" s="23">
        <v>4.5693387946167352</v>
      </c>
      <c r="Q110" s="23">
        <v>1709</v>
      </c>
      <c r="R110" s="23">
        <v>4.6770222743259087</v>
      </c>
      <c r="S110" s="23">
        <v>1706</v>
      </c>
    </row>
    <row r="111" spans="1:19" x14ac:dyDescent="0.25">
      <c r="A111" s="22" t="str">
        <f t="shared" si="2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1617</v>
      </c>
      <c r="H111" s="23">
        <v>3.7134192570128883</v>
      </c>
      <c r="I111" s="23">
        <v>1319</v>
      </c>
      <c r="J111" s="23">
        <v>4.3323216995447646</v>
      </c>
      <c r="K111" s="23">
        <v>1318</v>
      </c>
      <c r="L111" s="23">
        <v>4.4719271623672228</v>
      </c>
      <c r="M111" s="23">
        <v>1318</v>
      </c>
      <c r="N111" s="23">
        <v>3.7418375094912681</v>
      </c>
      <c r="O111" s="23">
        <v>1317</v>
      </c>
      <c r="P111" s="23">
        <v>4.5337376800606517</v>
      </c>
      <c r="Q111" s="23">
        <v>1319</v>
      </c>
      <c r="R111" s="23">
        <v>4.6578148710166918</v>
      </c>
      <c r="S111" s="23">
        <v>1318</v>
      </c>
    </row>
    <row r="112" spans="1:19" x14ac:dyDescent="0.25">
      <c r="A112" s="22" t="str">
        <f t="shared" si="2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89</v>
      </c>
      <c r="H112" s="23">
        <v>4.4459459459459456</v>
      </c>
      <c r="I112" s="23">
        <v>74</v>
      </c>
      <c r="J112" s="23">
        <v>4.6216216216216219</v>
      </c>
      <c r="K112" s="23">
        <v>74</v>
      </c>
      <c r="L112" s="23">
        <v>4.6756756756756754</v>
      </c>
      <c r="M112" s="23">
        <v>74</v>
      </c>
      <c r="N112" s="23">
        <v>4.1232876712328768</v>
      </c>
      <c r="O112" s="23">
        <v>73</v>
      </c>
      <c r="P112" s="23">
        <v>4.9324324324324325</v>
      </c>
      <c r="Q112" s="23">
        <v>74</v>
      </c>
      <c r="R112" s="23">
        <v>5</v>
      </c>
      <c r="S112" s="23">
        <v>71</v>
      </c>
    </row>
    <row r="113" spans="1:19" x14ac:dyDescent="0.25">
      <c r="A113" s="22" t="str">
        <f t="shared" si="2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4.2285714285714286</v>
      </c>
      <c r="I113" s="23">
        <v>35</v>
      </c>
      <c r="J113" s="23">
        <v>4.7714285714285714</v>
      </c>
      <c r="K113" s="23">
        <v>35</v>
      </c>
      <c r="L113" s="23">
        <v>4.6571428571428575</v>
      </c>
      <c r="M113" s="23">
        <v>35</v>
      </c>
      <c r="N113" s="23">
        <v>4.1428571428571432</v>
      </c>
      <c r="O113" s="23">
        <v>35</v>
      </c>
      <c r="P113" s="23">
        <v>4.9705882352941178</v>
      </c>
      <c r="Q113" s="23">
        <v>34</v>
      </c>
      <c r="R113" s="23">
        <v>5.1428571428571432</v>
      </c>
      <c r="S113" s="23">
        <v>35</v>
      </c>
    </row>
    <row r="114" spans="1:19" x14ac:dyDescent="0.25">
      <c r="A114" s="22" t="str">
        <f t="shared" si="2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413</v>
      </c>
      <c r="H114" s="23">
        <v>4.4011299435028253</v>
      </c>
      <c r="I114" s="23">
        <v>354</v>
      </c>
      <c r="J114" s="23">
        <v>4.536723163841808</v>
      </c>
      <c r="K114" s="23">
        <v>354</v>
      </c>
      <c r="L114" s="23">
        <v>4.4985754985754989</v>
      </c>
      <c r="M114" s="23">
        <v>351</v>
      </c>
      <c r="N114" s="23">
        <v>3.7033898305084745</v>
      </c>
      <c r="O114" s="23">
        <v>354</v>
      </c>
      <c r="P114" s="23">
        <v>4.6553672316384178</v>
      </c>
      <c r="Q114" s="23">
        <v>354</v>
      </c>
      <c r="R114" s="23">
        <v>4.5212464589235131</v>
      </c>
      <c r="S114" s="23">
        <v>353</v>
      </c>
    </row>
    <row r="115" spans="1:19" x14ac:dyDescent="0.25">
      <c r="A115" s="22" t="str">
        <f t="shared" si="2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384</v>
      </c>
      <c r="H115" s="23">
        <v>3.7554858934169277</v>
      </c>
      <c r="I115" s="23">
        <v>319</v>
      </c>
      <c r="J115" s="23">
        <v>4.3647798742138368</v>
      </c>
      <c r="K115" s="23">
        <v>318</v>
      </c>
      <c r="L115" s="23">
        <v>4.3836477987421381</v>
      </c>
      <c r="M115" s="23">
        <v>318</v>
      </c>
      <c r="N115" s="23">
        <v>3.6677215189873418</v>
      </c>
      <c r="O115" s="23">
        <v>316</v>
      </c>
      <c r="P115" s="23">
        <v>4.5411392405063289</v>
      </c>
      <c r="Q115" s="23">
        <v>316</v>
      </c>
      <c r="R115" s="23">
        <v>4.5063694267515926</v>
      </c>
      <c r="S115" s="23">
        <v>314</v>
      </c>
    </row>
    <row r="116" spans="1:19" x14ac:dyDescent="0.25">
      <c r="A116" s="22" t="str">
        <f t="shared" si="2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885</v>
      </c>
      <c r="H116" s="23">
        <v>4.1263736263736268</v>
      </c>
      <c r="I116" s="23">
        <v>728</v>
      </c>
      <c r="J116" s="23">
        <v>4.2857142857142856</v>
      </c>
      <c r="K116" s="23">
        <v>728</v>
      </c>
      <c r="L116" s="23">
        <v>4.38101788170564</v>
      </c>
      <c r="M116" s="23">
        <v>727</v>
      </c>
      <c r="N116" s="23">
        <v>3.5590659340659339</v>
      </c>
      <c r="O116" s="23">
        <v>728</v>
      </c>
      <c r="P116" s="23">
        <v>4.398071625344353</v>
      </c>
      <c r="Q116" s="23">
        <v>726</v>
      </c>
      <c r="R116" s="23">
        <v>4.3789764868603047</v>
      </c>
      <c r="S116" s="23">
        <v>723</v>
      </c>
    </row>
    <row r="117" spans="1:19" x14ac:dyDescent="0.25">
      <c r="A117" s="22" t="str">
        <f t="shared" si="2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315</v>
      </c>
      <c r="H117" s="23">
        <v>4.0293040293040292</v>
      </c>
      <c r="I117" s="23">
        <v>273</v>
      </c>
      <c r="J117" s="23">
        <v>4.3369963369963367</v>
      </c>
      <c r="K117" s="23">
        <v>273</v>
      </c>
      <c r="L117" s="23">
        <v>4.5860805860805858</v>
      </c>
      <c r="M117" s="23">
        <v>273</v>
      </c>
      <c r="N117" s="23">
        <v>4.0183823529411766</v>
      </c>
      <c r="O117" s="23">
        <v>272</v>
      </c>
      <c r="P117" s="23">
        <v>4.5326086956521738</v>
      </c>
      <c r="Q117" s="23">
        <v>276</v>
      </c>
      <c r="R117" s="23">
        <v>4.7236363636363636</v>
      </c>
      <c r="S117" s="23">
        <v>275</v>
      </c>
    </row>
    <row r="118" spans="1:19" x14ac:dyDescent="0.25">
      <c r="A118" s="22" t="str">
        <f t="shared" si="2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334</v>
      </c>
      <c r="H118" s="23">
        <v>4.1530249110320288</v>
      </c>
      <c r="I118" s="23">
        <v>281</v>
      </c>
      <c r="J118" s="23">
        <v>4.5555555555555554</v>
      </c>
      <c r="K118" s="23">
        <v>279</v>
      </c>
      <c r="L118" s="23">
        <v>4.5321428571428575</v>
      </c>
      <c r="M118" s="23">
        <v>280</v>
      </c>
      <c r="N118" s="23">
        <v>3.9786476868327401</v>
      </c>
      <c r="O118" s="23">
        <v>281</v>
      </c>
      <c r="P118" s="23">
        <v>4.6868327402135233</v>
      </c>
      <c r="Q118" s="23">
        <v>281</v>
      </c>
      <c r="R118" s="23">
        <v>4.7411347517730498</v>
      </c>
      <c r="S118" s="23">
        <v>282</v>
      </c>
    </row>
    <row r="119" spans="1:19" x14ac:dyDescent="0.25">
      <c r="A119" s="22" t="str">
        <f t="shared" si="2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1903</v>
      </c>
      <c r="H119" s="23">
        <v>3.8612637362637363</v>
      </c>
      <c r="I119" s="23">
        <v>1456</v>
      </c>
      <c r="J119" s="23">
        <v>4.5929993136582015</v>
      </c>
      <c r="K119" s="23">
        <v>1457</v>
      </c>
      <c r="L119" s="23">
        <v>4.5683848797250857</v>
      </c>
      <c r="M119" s="23">
        <v>1455</v>
      </c>
      <c r="N119" s="23">
        <v>4.2317241379310344</v>
      </c>
      <c r="O119" s="23">
        <v>1450</v>
      </c>
      <c r="P119" s="23">
        <v>4.7336956521739131</v>
      </c>
      <c r="Q119" s="23">
        <v>1472</v>
      </c>
      <c r="R119" s="23">
        <v>4.7808873720136518</v>
      </c>
      <c r="S119" s="23">
        <v>1465</v>
      </c>
    </row>
    <row r="120" spans="1:19" x14ac:dyDescent="0.25">
      <c r="A120" s="22" t="str">
        <f t="shared" si="2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1219</v>
      </c>
      <c r="H120" s="23">
        <v>4.0540275049115913</v>
      </c>
      <c r="I120" s="23">
        <v>1018</v>
      </c>
      <c r="J120" s="23">
        <v>4.4003925417075562</v>
      </c>
      <c r="K120" s="23">
        <v>1019</v>
      </c>
      <c r="L120" s="23">
        <v>4.7462834489593657</v>
      </c>
      <c r="M120" s="23">
        <v>1009</v>
      </c>
      <c r="N120" s="23">
        <v>4.2151277013752457</v>
      </c>
      <c r="O120" s="23">
        <v>1018</v>
      </c>
      <c r="P120" s="23">
        <v>4.6604330708661417</v>
      </c>
      <c r="Q120" s="23">
        <v>1016</v>
      </c>
      <c r="R120" s="23">
        <v>4.8039408866995075</v>
      </c>
      <c r="S120" s="23">
        <v>1015</v>
      </c>
    </row>
    <row r="121" spans="1:19" x14ac:dyDescent="0.25">
      <c r="A121" s="22" t="str">
        <f t="shared" si="2"/>
        <v>2011UO_ALL_</v>
      </c>
      <c r="C121" s="1" t="s">
        <v>59</v>
      </c>
      <c r="D121" t="s">
        <v>476</v>
      </c>
      <c r="E121">
        <v>2011</v>
      </c>
      <c r="F121" s="1">
        <v>0</v>
      </c>
      <c r="G121" s="1">
        <v>6543</v>
      </c>
      <c r="H121" s="1">
        <v>4.0612682090831189</v>
      </c>
      <c r="I121" s="1">
        <v>4668</v>
      </c>
      <c r="J121" s="1">
        <v>4.4854139854139854</v>
      </c>
      <c r="K121" s="1">
        <v>4662</v>
      </c>
      <c r="L121" s="1">
        <v>4.4739784946236556</v>
      </c>
      <c r="M121" s="1">
        <v>4650</v>
      </c>
      <c r="N121" s="1">
        <v>3.8393737936950463</v>
      </c>
      <c r="O121" s="1">
        <v>4663</v>
      </c>
      <c r="P121" s="1">
        <v>4.6516156644553819</v>
      </c>
      <c r="Q121" s="1">
        <v>4673</v>
      </c>
      <c r="R121" s="1">
        <v>4.7274866310160428</v>
      </c>
      <c r="S121" s="1">
        <v>4675</v>
      </c>
    </row>
    <row r="122" spans="1:19" x14ac:dyDescent="0.25">
      <c r="A122" s="22" t="str">
        <f t="shared" si="2"/>
        <v>2011UOAAA</v>
      </c>
      <c r="C122" s="1" t="s">
        <v>59</v>
      </c>
      <c r="D122" s="1" t="s">
        <v>61</v>
      </c>
      <c r="E122">
        <v>2011</v>
      </c>
      <c r="F122" s="1">
        <v>1</v>
      </c>
      <c r="G122" s="1">
        <v>394</v>
      </c>
      <c r="H122" s="1">
        <v>4.3403508771929822</v>
      </c>
      <c r="I122" s="1">
        <v>285</v>
      </c>
      <c r="J122" s="1">
        <v>4.5438596491228074</v>
      </c>
      <c r="K122" s="1">
        <v>285</v>
      </c>
      <c r="L122" s="1">
        <v>4.5192982456140349</v>
      </c>
      <c r="M122" s="1">
        <v>285</v>
      </c>
      <c r="N122" s="1">
        <v>3.7298245614035088</v>
      </c>
      <c r="O122" s="1">
        <v>285</v>
      </c>
      <c r="P122" s="1">
        <v>4.6890459363957593</v>
      </c>
      <c r="Q122" s="1">
        <v>283</v>
      </c>
      <c r="R122" s="1">
        <v>4.683098591549296</v>
      </c>
      <c r="S122" s="1">
        <v>284</v>
      </c>
    </row>
    <row r="123" spans="1:19" x14ac:dyDescent="0.25">
      <c r="A123" s="22" t="str">
        <f t="shared" si="2"/>
        <v>2011UOCAS Hum</v>
      </c>
      <c r="C123" s="1" t="s">
        <v>59</v>
      </c>
      <c r="D123" s="1" t="s">
        <v>62</v>
      </c>
      <c r="E123">
        <v>2011</v>
      </c>
      <c r="F123" s="1">
        <v>1</v>
      </c>
      <c r="G123" s="1">
        <v>650</v>
      </c>
      <c r="H123" s="1">
        <v>4.4093816631130061</v>
      </c>
      <c r="I123" s="1">
        <v>469</v>
      </c>
      <c r="J123" s="1">
        <v>4.4200426439232405</v>
      </c>
      <c r="K123" s="1">
        <v>469</v>
      </c>
      <c r="L123" s="1">
        <v>4.5619658119658117</v>
      </c>
      <c r="M123" s="1">
        <v>468</v>
      </c>
      <c r="N123" s="1">
        <v>3.9488272921108742</v>
      </c>
      <c r="O123" s="1">
        <v>469</v>
      </c>
      <c r="P123" s="1">
        <v>4.5787234042553191</v>
      </c>
      <c r="Q123" s="1">
        <v>470</v>
      </c>
      <c r="R123" s="1">
        <v>4.7547568710359407</v>
      </c>
      <c r="S123" s="1">
        <v>473</v>
      </c>
    </row>
    <row r="124" spans="1:19" x14ac:dyDescent="0.25">
      <c r="A124" s="22" t="str">
        <f t="shared" si="2"/>
        <v>2011UOCAS NatSci</v>
      </c>
      <c r="C124" s="1" t="s">
        <v>59</v>
      </c>
      <c r="D124" s="1" t="s">
        <v>63</v>
      </c>
      <c r="E124">
        <v>2011</v>
      </c>
      <c r="F124" s="1">
        <v>1</v>
      </c>
      <c r="G124" s="1">
        <v>1484</v>
      </c>
      <c r="H124" s="1">
        <v>3.7876838235294117</v>
      </c>
      <c r="I124" s="1">
        <v>1088</v>
      </c>
      <c r="J124" s="1">
        <v>4.3618784530386741</v>
      </c>
      <c r="K124" s="1">
        <v>1086</v>
      </c>
      <c r="L124" s="1">
        <v>4.4035087719298245</v>
      </c>
      <c r="M124" s="1">
        <v>1083</v>
      </c>
      <c r="N124" s="1">
        <v>3.8638454461821525</v>
      </c>
      <c r="O124" s="1">
        <v>1087</v>
      </c>
      <c r="P124" s="1">
        <v>4.5777368905243794</v>
      </c>
      <c r="Q124" s="1">
        <v>1087</v>
      </c>
      <c r="R124" s="1">
        <v>4.6344383057090237</v>
      </c>
      <c r="S124" s="1">
        <v>1086</v>
      </c>
    </row>
    <row r="125" spans="1:19" x14ac:dyDescent="0.25">
      <c r="A125" s="22" t="str">
        <f t="shared" si="2"/>
        <v>2011UOCAS SocSci</v>
      </c>
      <c r="C125" s="1" t="s">
        <v>59</v>
      </c>
      <c r="D125" s="1" t="s">
        <v>64</v>
      </c>
      <c r="E125">
        <v>2011</v>
      </c>
      <c r="F125" s="1">
        <v>1</v>
      </c>
      <c r="G125" s="1">
        <v>1177</v>
      </c>
      <c r="H125" s="1">
        <v>4.1151586368977675</v>
      </c>
      <c r="I125" s="1">
        <v>851</v>
      </c>
      <c r="J125" s="1">
        <v>4.4899882214369846</v>
      </c>
      <c r="K125" s="1">
        <v>849</v>
      </c>
      <c r="L125" s="1">
        <v>4.4284023668639056</v>
      </c>
      <c r="M125" s="1">
        <v>845</v>
      </c>
      <c r="N125" s="1">
        <v>3.7502944640753828</v>
      </c>
      <c r="O125" s="1">
        <v>849</v>
      </c>
      <c r="P125" s="1">
        <v>4.663924794359577</v>
      </c>
      <c r="Q125" s="1">
        <v>851</v>
      </c>
      <c r="R125" s="1">
        <v>4.7092614302461895</v>
      </c>
      <c r="S125" s="1">
        <v>853</v>
      </c>
    </row>
    <row r="126" spans="1:19" x14ac:dyDescent="0.25">
      <c r="A126" s="22" t="str">
        <f t="shared" ref="A126:A189" si="3">E126&amp;C126&amp;D126</f>
        <v>2011UOEducation</v>
      </c>
      <c r="C126" s="1" t="s">
        <v>59</v>
      </c>
      <c r="D126" s="1" t="s">
        <v>65</v>
      </c>
      <c r="E126">
        <v>2011</v>
      </c>
      <c r="F126" s="1">
        <v>1</v>
      </c>
      <c r="G126" s="1">
        <v>303</v>
      </c>
      <c r="H126" s="1">
        <v>4.336283185840708</v>
      </c>
      <c r="I126" s="1">
        <v>226</v>
      </c>
      <c r="J126" s="1">
        <v>4.5580357142857144</v>
      </c>
      <c r="K126" s="1">
        <v>224</v>
      </c>
      <c r="L126" s="1">
        <v>4.5803571428571432</v>
      </c>
      <c r="M126" s="1">
        <v>224</v>
      </c>
      <c r="N126" s="1">
        <v>3.7946428571428572</v>
      </c>
      <c r="O126" s="1">
        <v>224</v>
      </c>
      <c r="P126" s="1">
        <v>4.6622807017543861</v>
      </c>
      <c r="Q126" s="1">
        <v>228</v>
      </c>
      <c r="R126" s="1">
        <v>4.7368421052631575</v>
      </c>
      <c r="S126" s="1">
        <v>228</v>
      </c>
    </row>
    <row r="127" spans="1:19" x14ac:dyDescent="0.25">
      <c r="A127" s="22" t="str">
        <f t="shared" si="3"/>
        <v>2011UOJournalism</v>
      </c>
      <c r="C127" s="1" t="s">
        <v>59</v>
      </c>
      <c r="D127" s="1" t="s">
        <v>66</v>
      </c>
      <c r="E127">
        <v>2011</v>
      </c>
      <c r="F127" s="1">
        <v>1</v>
      </c>
      <c r="G127" s="1">
        <v>490</v>
      </c>
      <c r="H127" s="1">
        <v>4.0694864048338371</v>
      </c>
      <c r="I127" s="1">
        <v>331</v>
      </c>
      <c r="J127" s="1">
        <v>4.6415662650602414</v>
      </c>
      <c r="K127" s="1">
        <v>332</v>
      </c>
      <c r="L127" s="1">
        <v>4.5969696969696967</v>
      </c>
      <c r="M127" s="1">
        <v>330</v>
      </c>
      <c r="N127" s="1">
        <v>3.9789156626506026</v>
      </c>
      <c r="O127" s="1">
        <v>332</v>
      </c>
      <c r="P127" s="1">
        <v>4.7970149253731345</v>
      </c>
      <c r="Q127" s="1">
        <v>335</v>
      </c>
      <c r="R127" s="1">
        <v>4.8588588588588593</v>
      </c>
      <c r="S127" s="1">
        <v>333</v>
      </c>
    </row>
    <row r="128" spans="1:19" x14ac:dyDescent="0.25">
      <c r="A128" s="22" t="str">
        <f t="shared" si="3"/>
        <v>2011UOLCB</v>
      </c>
      <c r="C128" s="1" t="s">
        <v>59</v>
      </c>
      <c r="D128" s="1" t="s">
        <v>67</v>
      </c>
      <c r="E128">
        <v>2011</v>
      </c>
      <c r="F128" s="1">
        <v>1</v>
      </c>
      <c r="G128" s="1">
        <v>951</v>
      </c>
      <c r="H128" s="1">
        <v>4.0221169036334912</v>
      </c>
      <c r="I128" s="1">
        <v>633</v>
      </c>
      <c r="J128" s="1">
        <v>4.5497630331753554</v>
      </c>
      <c r="K128" s="1">
        <v>633</v>
      </c>
      <c r="L128" s="1">
        <v>4.4968354430379751</v>
      </c>
      <c r="M128" s="1">
        <v>632</v>
      </c>
      <c r="N128" s="1">
        <v>3.8657187993680884</v>
      </c>
      <c r="O128" s="1">
        <v>633</v>
      </c>
      <c r="P128" s="1">
        <v>4.6966824644549767</v>
      </c>
      <c r="Q128" s="1">
        <v>633</v>
      </c>
      <c r="R128" s="1">
        <v>4.8053797468354427</v>
      </c>
      <c r="S128" s="1">
        <v>632</v>
      </c>
    </row>
    <row r="129" spans="1:19" x14ac:dyDescent="0.25">
      <c r="A129" s="22" t="str">
        <f t="shared" si="3"/>
        <v>2011UOMusic &amp; Dance</v>
      </c>
      <c r="C129" s="1" t="s">
        <v>59</v>
      </c>
      <c r="D129" s="1" t="s">
        <v>68</v>
      </c>
      <c r="E129">
        <v>2011</v>
      </c>
      <c r="F129" s="1">
        <v>1</v>
      </c>
      <c r="G129" s="1">
        <v>106</v>
      </c>
      <c r="H129" s="1">
        <v>4.7407407407407405</v>
      </c>
      <c r="I129" s="1">
        <v>81</v>
      </c>
      <c r="J129" s="1">
        <v>4.6913580246913584</v>
      </c>
      <c r="K129" s="1">
        <v>81</v>
      </c>
      <c r="L129" s="1">
        <v>4.7125000000000004</v>
      </c>
      <c r="M129" s="1">
        <v>80</v>
      </c>
      <c r="N129" s="1">
        <v>4.2098765432098766</v>
      </c>
      <c r="O129" s="1">
        <v>81</v>
      </c>
      <c r="P129" s="1">
        <v>4.7777777777777777</v>
      </c>
      <c r="Q129" s="1">
        <v>81</v>
      </c>
      <c r="R129" s="1">
        <v>4.8888888888888893</v>
      </c>
      <c r="S129" s="1">
        <v>81</v>
      </c>
    </row>
    <row r="130" spans="1:19" x14ac:dyDescent="0.25">
      <c r="A130" s="22" t="str">
        <f t="shared" si="3"/>
        <v>2011UOOther</v>
      </c>
      <c r="C130" s="1" t="s">
        <v>59</v>
      </c>
      <c r="D130" s="1" t="s">
        <v>69</v>
      </c>
      <c r="E130">
        <v>2011</v>
      </c>
      <c r="F130" s="1">
        <v>1</v>
      </c>
      <c r="G130" s="1">
        <v>988</v>
      </c>
      <c r="H130" s="1">
        <v>3.9389204545454546</v>
      </c>
      <c r="I130" s="1">
        <v>704</v>
      </c>
      <c r="J130" s="1">
        <v>4.5120910384068278</v>
      </c>
      <c r="K130" s="1">
        <v>703</v>
      </c>
      <c r="L130" s="1">
        <v>4.4210526315789478</v>
      </c>
      <c r="M130" s="1">
        <v>703</v>
      </c>
      <c r="N130" s="1">
        <v>3.7624466571834994</v>
      </c>
      <c r="O130" s="1">
        <v>703</v>
      </c>
      <c r="P130" s="1">
        <v>4.656737588652482</v>
      </c>
      <c r="Q130" s="1">
        <v>705</v>
      </c>
      <c r="R130" s="1">
        <v>4.7390070921985812</v>
      </c>
      <c r="S130" s="1">
        <v>705</v>
      </c>
    </row>
    <row r="131" spans="1:19" x14ac:dyDescent="0.25">
      <c r="A131" s="22" t="str">
        <f t="shared" si="3"/>
        <v>2011UOENVIRONMENTAL STUDIES</v>
      </c>
      <c r="B131" s="1" t="s">
        <v>70</v>
      </c>
      <c r="C131" s="1" t="s">
        <v>59</v>
      </c>
      <c r="D131" s="1" t="s">
        <v>71</v>
      </c>
      <c r="E131">
        <v>2011</v>
      </c>
      <c r="F131" s="1">
        <v>2</v>
      </c>
      <c r="G131" s="1">
        <v>151</v>
      </c>
      <c r="H131" s="1">
        <v>4.0810810810810807</v>
      </c>
      <c r="I131" s="1">
        <v>111</v>
      </c>
      <c r="J131" s="1">
        <v>4.5945945945945947</v>
      </c>
      <c r="K131" s="1">
        <v>111</v>
      </c>
      <c r="L131" s="1">
        <v>4.4684684684684681</v>
      </c>
      <c r="M131" s="1">
        <v>111</v>
      </c>
      <c r="N131" s="1">
        <v>3.6036036036036037</v>
      </c>
      <c r="O131" s="1">
        <v>111</v>
      </c>
      <c r="P131" s="1">
        <v>4.8125</v>
      </c>
      <c r="Q131" s="1">
        <v>112</v>
      </c>
      <c r="R131" s="1">
        <v>4.7589285714285712</v>
      </c>
      <c r="S131" s="1">
        <v>112</v>
      </c>
    </row>
    <row r="132" spans="1:19" x14ac:dyDescent="0.25">
      <c r="A132" s="22" t="str">
        <f t="shared" si="3"/>
        <v>2011UOARCHITECTURE &amp; INTERIOR ARCH</v>
      </c>
      <c r="B132" s="1" t="s">
        <v>72</v>
      </c>
      <c r="C132" s="1" t="s">
        <v>59</v>
      </c>
      <c r="D132" s="1" t="s">
        <v>73</v>
      </c>
      <c r="E132">
        <v>2011</v>
      </c>
      <c r="F132" s="1">
        <v>2</v>
      </c>
      <c r="G132" s="1">
        <v>122</v>
      </c>
      <c r="H132" s="1">
        <v>4.2758620689655169</v>
      </c>
      <c r="I132" s="1">
        <v>87</v>
      </c>
      <c r="J132" s="1">
        <v>4.666666666666667</v>
      </c>
      <c r="K132" s="1">
        <v>87</v>
      </c>
      <c r="L132" s="1">
        <v>4.6091954022988508</v>
      </c>
      <c r="M132" s="1">
        <v>87</v>
      </c>
      <c r="N132" s="1">
        <v>3.7471264367816093</v>
      </c>
      <c r="O132" s="1">
        <v>87</v>
      </c>
      <c r="P132" s="1">
        <v>4.8720930232558137</v>
      </c>
      <c r="Q132" s="1">
        <v>86</v>
      </c>
      <c r="R132" s="1">
        <v>4.8620689655172411</v>
      </c>
      <c r="S132" s="1">
        <v>87</v>
      </c>
    </row>
    <row r="133" spans="1:19" x14ac:dyDescent="0.25">
      <c r="A133" s="22" t="str">
        <f t="shared" si="3"/>
        <v>2011UOLANDSCAPE ARCHITECTURE</v>
      </c>
      <c r="B133" s="1" t="s">
        <v>74</v>
      </c>
      <c r="C133" s="1" t="s">
        <v>59</v>
      </c>
      <c r="D133" s="1" t="s">
        <v>75</v>
      </c>
      <c r="E133">
        <v>2011</v>
      </c>
      <c r="F133" s="1">
        <v>2</v>
      </c>
      <c r="G133" s="1">
        <v>19</v>
      </c>
      <c r="H133" s="1">
        <v>4.5</v>
      </c>
      <c r="I133" s="1">
        <v>12</v>
      </c>
      <c r="J133" s="1">
        <v>4.333333333333333</v>
      </c>
      <c r="K133" s="1">
        <v>12</v>
      </c>
      <c r="L133" s="1">
        <v>4.833333333333333</v>
      </c>
      <c r="M133" s="1">
        <v>12</v>
      </c>
      <c r="N133" s="1">
        <v>3.5</v>
      </c>
      <c r="O133" s="1">
        <v>12</v>
      </c>
      <c r="P133" s="1">
        <v>4.75</v>
      </c>
      <c r="Q133" s="1">
        <v>12</v>
      </c>
      <c r="R133" s="1">
        <v>4.75</v>
      </c>
      <c r="S133" s="1">
        <v>12</v>
      </c>
    </row>
    <row r="134" spans="1:19" x14ac:dyDescent="0.25">
      <c r="A134" s="22" t="str">
        <f t="shared" si="3"/>
        <v>2011UOASIAN STUDIES</v>
      </c>
      <c r="B134" s="1" t="s">
        <v>76</v>
      </c>
      <c r="C134" s="1" t="s">
        <v>59</v>
      </c>
      <c r="D134" s="1" t="s">
        <v>77</v>
      </c>
      <c r="E134">
        <v>2011</v>
      </c>
      <c r="F134" s="1">
        <v>2</v>
      </c>
      <c r="G134" s="1">
        <v>9</v>
      </c>
      <c r="H134" s="1">
        <v>5.5</v>
      </c>
      <c r="I134" s="1">
        <v>6</v>
      </c>
      <c r="J134" s="1">
        <v>4.166666666666667</v>
      </c>
      <c r="K134" s="1">
        <v>6</v>
      </c>
      <c r="L134" s="1">
        <v>4.666666666666667</v>
      </c>
      <c r="M134" s="1">
        <v>6</v>
      </c>
      <c r="N134" s="1">
        <v>3.6666666666666665</v>
      </c>
      <c r="O134" s="1">
        <v>6</v>
      </c>
      <c r="P134" s="1">
        <v>4.333333333333333</v>
      </c>
      <c r="Q134" s="1">
        <v>6</v>
      </c>
      <c r="R134" s="1">
        <v>4.166666666666667</v>
      </c>
      <c r="S134" s="1">
        <v>6</v>
      </c>
    </row>
    <row r="135" spans="1:19" x14ac:dyDescent="0.25">
      <c r="A135" s="22" t="str">
        <f t="shared" si="3"/>
        <v>2011UOLATIN AMERICAN STUDIES</v>
      </c>
      <c r="B135" s="1" t="s">
        <v>78</v>
      </c>
      <c r="C135" s="1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5</v>
      </c>
      <c r="I135" s="1">
        <v>2</v>
      </c>
      <c r="J135" s="1">
        <v>5</v>
      </c>
      <c r="K135" s="1">
        <v>2</v>
      </c>
      <c r="L135" s="1">
        <v>5.5</v>
      </c>
      <c r="M135" s="1">
        <v>2</v>
      </c>
      <c r="N135" s="1">
        <v>3.5</v>
      </c>
      <c r="O135" s="1">
        <v>2</v>
      </c>
      <c r="P135" s="1">
        <v>4</v>
      </c>
      <c r="Q135" s="1">
        <v>2</v>
      </c>
      <c r="R135" s="1">
        <v>5.5</v>
      </c>
      <c r="S135" s="1">
        <v>2</v>
      </c>
    </row>
    <row r="136" spans="1:19" x14ac:dyDescent="0.25">
      <c r="A136" s="22" t="str">
        <f t="shared" si="3"/>
        <v>2011UORUSSIAN &amp; EAST EUROPEAN STUDIES</v>
      </c>
      <c r="B136" s="1" t="s">
        <v>80</v>
      </c>
      <c r="C136" s="1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5</v>
      </c>
      <c r="I136" s="1">
        <v>4</v>
      </c>
      <c r="J136" s="1">
        <v>3.75</v>
      </c>
      <c r="K136" s="1">
        <v>4</v>
      </c>
      <c r="L136" s="1">
        <v>4.75</v>
      </c>
      <c r="M136" s="1">
        <v>4</v>
      </c>
      <c r="N136" s="1">
        <v>3</v>
      </c>
      <c r="O136" s="1">
        <v>4</v>
      </c>
      <c r="P136" s="1">
        <v>4.75</v>
      </c>
      <c r="Q136" s="1">
        <v>4</v>
      </c>
      <c r="R136" s="1">
        <v>4.75</v>
      </c>
      <c r="S136" s="1">
        <v>4</v>
      </c>
    </row>
    <row r="137" spans="1:19" x14ac:dyDescent="0.25">
      <c r="A137" s="22" t="str">
        <f t="shared" si="3"/>
        <v>2011UOWOMEN'S &amp; GENDER STUDIES</v>
      </c>
      <c r="B137" s="1" t="s">
        <v>82</v>
      </c>
      <c r="C137" s="1" t="s">
        <v>59</v>
      </c>
      <c r="D137" s="1" t="s">
        <v>60</v>
      </c>
      <c r="E137">
        <v>2011</v>
      </c>
      <c r="F137" s="1">
        <v>2</v>
      </c>
      <c r="G137" s="1">
        <v>15</v>
      </c>
      <c r="H137" s="1">
        <v>4.333333333333333</v>
      </c>
      <c r="I137" s="1">
        <v>9</v>
      </c>
      <c r="J137" s="1">
        <v>4.5555555555555554</v>
      </c>
      <c r="K137" s="1">
        <v>9</v>
      </c>
      <c r="L137" s="1">
        <v>4.4444444444444446</v>
      </c>
      <c r="M137" s="1">
        <v>9</v>
      </c>
      <c r="N137" s="1">
        <v>3.2222222222222223</v>
      </c>
      <c r="O137" s="1">
        <v>9</v>
      </c>
      <c r="P137" s="1">
        <v>4.4444444444444446</v>
      </c>
      <c r="Q137" s="1">
        <v>9</v>
      </c>
      <c r="R137" s="1">
        <v>4.333333333333333</v>
      </c>
      <c r="S137" s="1">
        <v>9</v>
      </c>
    </row>
    <row r="138" spans="1:19" x14ac:dyDescent="0.25">
      <c r="A138" s="22" t="str">
        <f t="shared" si="3"/>
        <v>2011UOETHNIC STUDIES</v>
      </c>
      <c r="B138" s="1" t="s">
        <v>83</v>
      </c>
      <c r="C138" s="1" t="s">
        <v>59</v>
      </c>
      <c r="D138" s="1" t="s">
        <v>84</v>
      </c>
      <c r="E138">
        <v>2011</v>
      </c>
      <c r="F138" s="1">
        <v>2</v>
      </c>
      <c r="G138" s="1">
        <v>7</v>
      </c>
      <c r="H138" s="1">
        <v>3.4</v>
      </c>
      <c r="I138" s="1">
        <v>5</v>
      </c>
      <c r="J138" s="1">
        <v>3.6</v>
      </c>
      <c r="K138" s="1">
        <v>5</v>
      </c>
      <c r="L138" s="1">
        <v>4.5999999999999996</v>
      </c>
      <c r="M138" s="1">
        <v>5</v>
      </c>
      <c r="N138" s="1">
        <v>3.4</v>
      </c>
      <c r="O138" s="1">
        <v>5</v>
      </c>
      <c r="P138" s="1">
        <v>4.5999999999999996</v>
      </c>
      <c r="Q138" s="1">
        <v>5</v>
      </c>
      <c r="R138" s="1">
        <v>4.5999999999999996</v>
      </c>
      <c r="S138" s="1">
        <v>5</v>
      </c>
    </row>
    <row r="139" spans="1:19" x14ac:dyDescent="0.25">
      <c r="A139" s="22" t="str">
        <f t="shared" si="3"/>
        <v>2011UOJOURNALISM &amp; COMMUNICATION</v>
      </c>
      <c r="B139" s="1" t="s">
        <v>85</v>
      </c>
      <c r="C139" s="1" t="s">
        <v>59</v>
      </c>
      <c r="D139" s="1" t="s">
        <v>86</v>
      </c>
      <c r="E139">
        <v>2011</v>
      </c>
      <c r="F139" s="1">
        <v>2</v>
      </c>
      <c r="G139" s="1">
        <v>490</v>
      </c>
      <c r="H139" s="1">
        <v>4.0694864048338371</v>
      </c>
      <c r="I139" s="1">
        <v>331</v>
      </c>
      <c r="J139" s="1">
        <v>4.6415662650602414</v>
      </c>
      <c r="K139" s="1">
        <v>332</v>
      </c>
      <c r="L139" s="1">
        <v>4.5969696969696967</v>
      </c>
      <c r="M139" s="1">
        <v>330</v>
      </c>
      <c r="N139" s="1">
        <v>3.9789156626506026</v>
      </c>
      <c r="O139" s="1">
        <v>332</v>
      </c>
      <c r="P139" s="1">
        <v>4.7970149253731345</v>
      </c>
      <c r="Q139" s="1">
        <v>335</v>
      </c>
      <c r="R139" s="1">
        <v>4.8588588588588593</v>
      </c>
      <c r="S139" s="1">
        <v>333</v>
      </c>
    </row>
    <row r="140" spans="1:19" x14ac:dyDescent="0.25">
      <c r="A140" s="22" t="str">
        <f t="shared" si="3"/>
        <v>2011UOCOMPUTER &amp; INFORMATION SCIENCE</v>
      </c>
      <c r="B140" s="1" t="s">
        <v>87</v>
      </c>
      <c r="C140" s="1" t="s">
        <v>59</v>
      </c>
      <c r="D140" s="1" t="s">
        <v>88</v>
      </c>
      <c r="E140">
        <v>2011</v>
      </c>
      <c r="F140" s="1">
        <v>2</v>
      </c>
      <c r="G140" s="1">
        <v>73</v>
      </c>
      <c r="H140" s="1">
        <v>4.0697674418604652</v>
      </c>
      <c r="I140" s="1">
        <v>43</v>
      </c>
      <c r="J140" s="1">
        <v>4.3720930232558137</v>
      </c>
      <c r="K140" s="1">
        <v>43</v>
      </c>
      <c r="L140" s="1">
        <v>4.3414634146341466</v>
      </c>
      <c r="M140" s="1">
        <v>41</v>
      </c>
      <c r="N140" s="1">
        <v>3.5813953488372094</v>
      </c>
      <c r="O140" s="1">
        <v>43</v>
      </c>
      <c r="P140" s="1">
        <v>4.5714285714285712</v>
      </c>
      <c r="Q140" s="1">
        <v>42</v>
      </c>
      <c r="R140" s="1">
        <v>4.7142857142857144</v>
      </c>
      <c r="S140" s="1">
        <v>42</v>
      </c>
    </row>
    <row r="141" spans="1:19" x14ac:dyDescent="0.25">
      <c r="A141" s="22" t="str">
        <f t="shared" si="3"/>
        <v>2011UOEDUCATIONAL STUDIES</v>
      </c>
      <c r="B141" s="1" t="s">
        <v>89</v>
      </c>
      <c r="C141" s="1" t="s">
        <v>59</v>
      </c>
      <c r="D141" s="1" t="s">
        <v>90</v>
      </c>
      <c r="E141">
        <v>2011</v>
      </c>
      <c r="F141" s="1">
        <v>2</v>
      </c>
      <c r="G141" s="1">
        <v>137</v>
      </c>
      <c r="H141" s="1">
        <v>4.408163265306122</v>
      </c>
      <c r="I141" s="1">
        <v>98</v>
      </c>
      <c r="J141" s="1">
        <v>4.6185567010309274</v>
      </c>
      <c r="K141" s="1">
        <v>97</v>
      </c>
      <c r="L141" s="1">
        <v>4.4536082474226806</v>
      </c>
      <c r="M141" s="1">
        <v>97</v>
      </c>
      <c r="N141" s="1">
        <v>3.597938144329897</v>
      </c>
      <c r="O141" s="1">
        <v>97</v>
      </c>
      <c r="P141" s="1">
        <v>4.68</v>
      </c>
      <c r="Q141" s="1">
        <v>100</v>
      </c>
      <c r="R141" s="1">
        <v>4.63</v>
      </c>
      <c r="S141" s="1">
        <v>100</v>
      </c>
    </row>
    <row r="142" spans="1:19" x14ac:dyDescent="0.25">
      <c r="A142" s="22" t="str">
        <f t="shared" si="3"/>
        <v>2011UOSPECIAL EDUCATION</v>
      </c>
      <c r="B142" s="1" t="s">
        <v>91</v>
      </c>
      <c r="C142" s="1" t="s">
        <v>59</v>
      </c>
      <c r="D142" s="1" t="s">
        <v>92</v>
      </c>
      <c r="E142">
        <v>2011</v>
      </c>
      <c r="F142" s="1">
        <v>2</v>
      </c>
      <c r="G142" s="1">
        <v>61</v>
      </c>
      <c r="H142" s="1">
        <v>4.1875</v>
      </c>
      <c r="I142" s="1">
        <v>48</v>
      </c>
      <c r="J142" s="1">
        <v>4.5744680851063828</v>
      </c>
      <c r="K142" s="1">
        <v>47</v>
      </c>
      <c r="L142" s="1">
        <v>4.5744680851063828</v>
      </c>
      <c r="M142" s="1">
        <v>47</v>
      </c>
      <c r="N142" s="1">
        <v>3.8510638297872339</v>
      </c>
      <c r="O142" s="1">
        <v>47</v>
      </c>
      <c r="P142" s="1">
        <v>4.770833333333333</v>
      </c>
      <c r="Q142" s="1">
        <v>48</v>
      </c>
      <c r="R142" s="1">
        <v>4.8125</v>
      </c>
      <c r="S142" s="1">
        <v>48</v>
      </c>
    </row>
    <row r="143" spans="1:19" x14ac:dyDescent="0.25">
      <c r="A143" s="22" t="str">
        <f t="shared" si="3"/>
        <v>2011UOLINGUISTICS</v>
      </c>
      <c r="B143" s="1" t="s">
        <v>93</v>
      </c>
      <c r="C143" s="1" t="s">
        <v>59</v>
      </c>
      <c r="D143" s="1" t="s">
        <v>94</v>
      </c>
      <c r="E143">
        <v>2011</v>
      </c>
      <c r="F143" s="1">
        <v>2</v>
      </c>
      <c r="G143" s="1">
        <v>44</v>
      </c>
      <c r="H143" s="1">
        <v>4.1333333333333337</v>
      </c>
      <c r="I143" s="1">
        <v>30</v>
      </c>
      <c r="J143" s="1">
        <v>4.3666666666666663</v>
      </c>
      <c r="K143" s="1">
        <v>30</v>
      </c>
      <c r="L143" s="1">
        <v>4.3666666666666663</v>
      </c>
      <c r="M143" s="1">
        <v>30</v>
      </c>
      <c r="N143" s="1">
        <v>3.6</v>
      </c>
      <c r="O143" s="1">
        <v>30</v>
      </c>
      <c r="P143" s="1">
        <v>4.419354838709677</v>
      </c>
      <c r="Q143" s="1">
        <v>31</v>
      </c>
      <c r="R143" s="1">
        <v>4.4516129032258061</v>
      </c>
      <c r="S143" s="1">
        <v>31</v>
      </c>
    </row>
    <row r="144" spans="1:19" x14ac:dyDescent="0.25">
      <c r="A144" s="22" t="str">
        <f t="shared" si="3"/>
        <v>2011UOCOMPARATIVE LITERATURE</v>
      </c>
      <c r="B144" s="1" t="s">
        <v>95</v>
      </c>
      <c r="C144" s="1" t="s">
        <v>59</v>
      </c>
      <c r="D144" s="1" t="s">
        <v>96</v>
      </c>
      <c r="E144">
        <v>2011</v>
      </c>
      <c r="F144" s="1">
        <v>2</v>
      </c>
      <c r="G144" s="1">
        <v>17</v>
      </c>
      <c r="H144" s="1">
        <v>4.4000000000000004</v>
      </c>
      <c r="I144" s="1">
        <v>15</v>
      </c>
      <c r="J144" s="1">
        <v>3.4666666666666668</v>
      </c>
      <c r="K144" s="1">
        <v>15</v>
      </c>
      <c r="L144" s="1">
        <v>4.5999999999999996</v>
      </c>
      <c r="M144" s="1">
        <v>15</v>
      </c>
      <c r="N144" s="1">
        <v>3.6666666666666665</v>
      </c>
      <c r="O144" s="1">
        <v>15</v>
      </c>
      <c r="P144" s="1">
        <v>4.2666666666666666</v>
      </c>
      <c r="Q144" s="1">
        <v>15</v>
      </c>
      <c r="R144" s="1">
        <v>4.4000000000000004</v>
      </c>
      <c r="S144" s="1">
        <v>15</v>
      </c>
    </row>
    <row r="145" spans="1:19" x14ac:dyDescent="0.25">
      <c r="A145" s="22" t="str">
        <f t="shared" si="3"/>
        <v>2011UOE ASIAN LANGUAGES &amp; LITERATURE</v>
      </c>
      <c r="B145" s="1" t="s">
        <v>97</v>
      </c>
      <c r="C145" s="1" t="s">
        <v>59</v>
      </c>
      <c r="D145" s="1" t="s">
        <v>98</v>
      </c>
      <c r="E145">
        <v>2011</v>
      </c>
      <c r="F145" s="1">
        <v>2</v>
      </c>
      <c r="G145" s="1">
        <v>52</v>
      </c>
      <c r="H145" s="1">
        <v>4.7027027027027026</v>
      </c>
      <c r="I145" s="1">
        <v>37</v>
      </c>
      <c r="J145" s="1">
        <v>4.5135135135135132</v>
      </c>
      <c r="K145" s="1">
        <v>37</v>
      </c>
      <c r="L145" s="1">
        <v>4.5135135135135132</v>
      </c>
      <c r="M145" s="1">
        <v>37</v>
      </c>
      <c r="N145" s="1">
        <v>4</v>
      </c>
      <c r="O145" s="1">
        <v>37</v>
      </c>
      <c r="P145" s="1">
        <v>4.5</v>
      </c>
      <c r="Q145" s="1">
        <v>38</v>
      </c>
      <c r="R145" s="1">
        <v>4.9210526315789478</v>
      </c>
      <c r="S145" s="1">
        <v>38</v>
      </c>
    </row>
    <row r="146" spans="1:19" x14ac:dyDescent="0.25">
      <c r="A146" s="22" t="str">
        <f t="shared" si="3"/>
        <v>2011UOGERMAN LANGUAGES &amp; LITERATURE</v>
      </c>
      <c r="B146" s="1" t="s">
        <v>99</v>
      </c>
      <c r="C146" s="1" t="s">
        <v>59</v>
      </c>
      <c r="D146" s="1" t="s">
        <v>100</v>
      </c>
      <c r="E146">
        <v>2011</v>
      </c>
      <c r="F146" s="1">
        <v>2</v>
      </c>
      <c r="G146" s="1">
        <v>11</v>
      </c>
      <c r="H146" s="1">
        <v>4.1428571428571432</v>
      </c>
      <c r="I146" s="1">
        <v>7</v>
      </c>
      <c r="J146" s="1">
        <v>4.2857142857142856</v>
      </c>
      <c r="K146" s="1">
        <v>7</v>
      </c>
      <c r="L146" s="1">
        <v>4.2857142857142856</v>
      </c>
      <c r="M146" s="1">
        <v>7</v>
      </c>
      <c r="N146" s="1">
        <v>3</v>
      </c>
      <c r="O146" s="1">
        <v>7</v>
      </c>
      <c r="P146" s="1">
        <v>4.7142857142857144</v>
      </c>
      <c r="Q146" s="1">
        <v>7</v>
      </c>
      <c r="R146" s="1">
        <v>4.4285714285714288</v>
      </c>
      <c r="S146" s="1">
        <v>7</v>
      </c>
    </row>
    <row r="147" spans="1:19" x14ac:dyDescent="0.25">
      <c r="A147" s="22" t="str">
        <f t="shared" si="3"/>
        <v>2011UOROMANCE LANGUAGES</v>
      </c>
      <c r="B147" s="1" t="s">
        <v>101</v>
      </c>
      <c r="C147" s="1" t="s">
        <v>59</v>
      </c>
      <c r="D147" s="1" t="s">
        <v>102</v>
      </c>
      <c r="E147">
        <v>2011</v>
      </c>
      <c r="F147" s="1">
        <v>2</v>
      </c>
      <c r="G147" s="1">
        <v>125</v>
      </c>
      <c r="H147" s="1">
        <v>4.2954545454545459</v>
      </c>
      <c r="I147" s="1">
        <v>88</v>
      </c>
      <c r="J147" s="1">
        <v>4.3977272727272725</v>
      </c>
      <c r="K147" s="1">
        <v>88</v>
      </c>
      <c r="L147" s="1">
        <v>4.4597701149425291</v>
      </c>
      <c r="M147" s="1">
        <v>87</v>
      </c>
      <c r="N147" s="1">
        <v>3.8409090909090908</v>
      </c>
      <c r="O147" s="1">
        <v>88</v>
      </c>
      <c r="P147" s="1">
        <v>4.5454545454545459</v>
      </c>
      <c r="Q147" s="1">
        <v>88</v>
      </c>
      <c r="R147" s="1">
        <v>4.6590909090909092</v>
      </c>
      <c r="S147" s="1">
        <v>88</v>
      </c>
    </row>
    <row r="148" spans="1:19" x14ac:dyDescent="0.25">
      <c r="A148" s="22" t="str">
        <f t="shared" si="3"/>
        <v>2011UOENGLISH</v>
      </c>
      <c r="B148" s="1" t="s">
        <v>103</v>
      </c>
      <c r="C148" s="1" t="s">
        <v>59</v>
      </c>
      <c r="D148" s="1" t="s">
        <v>104</v>
      </c>
      <c r="E148">
        <v>2011</v>
      </c>
      <c r="F148" s="1">
        <v>2</v>
      </c>
      <c r="G148" s="1">
        <v>199</v>
      </c>
      <c r="H148" s="1">
        <v>4.4805194805194803</v>
      </c>
      <c r="I148" s="1">
        <v>154</v>
      </c>
      <c r="J148" s="1">
        <v>4.4285714285714288</v>
      </c>
      <c r="K148" s="1">
        <v>154</v>
      </c>
      <c r="L148" s="1">
        <v>4.7532467532467528</v>
      </c>
      <c r="M148" s="1">
        <v>154</v>
      </c>
      <c r="N148" s="1">
        <v>4.1428571428571432</v>
      </c>
      <c r="O148" s="1">
        <v>154</v>
      </c>
      <c r="P148" s="1">
        <v>4.6818181818181817</v>
      </c>
      <c r="Q148" s="1">
        <v>154</v>
      </c>
      <c r="R148" s="1">
        <v>4.8838709677419354</v>
      </c>
      <c r="S148" s="1">
        <v>155</v>
      </c>
    </row>
    <row r="149" spans="1:19" x14ac:dyDescent="0.25">
      <c r="A149" s="22" t="str">
        <f t="shared" si="3"/>
        <v>2011UOCOMMUNITY EDUCATION PGM</v>
      </c>
      <c r="B149" s="1" t="s">
        <v>105</v>
      </c>
      <c r="C149" s="1" t="s">
        <v>59</v>
      </c>
      <c r="D149" s="1" t="s">
        <v>106</v>
      </c>
      <c r="E149">
        <v>2011</v>
      </c>
      <c r="F149" s="1">
        <v>2</v>
      </c>
      <c r="G149" s="1">
        <v>988</v>
      </c>
      <c r="H149" s="1">
        <v>3.9389204545454546</v>
      </c>
      <c r="I149" s="1">
        <v>704</v>
      </c>
      <c r="J149" s="1">
        <v>4.5120910384068278</v>
      </c>
      <c r="K149" s="1">
        <v>703</v>
      </c>
      <c r="L149" s="1">
        <v>4.4210526315789478</v>
      </c>
      <c r="M149" s="1">
        <v>703</v>
      </c>
      <c r="N149" s="1">
        <v>3.7624466571834994</v>
      </c>
      <c r="O149" s="1">
        <v>703</v>
      </c>
      <c r="P149" s="1">
        <v>4.656737588652482</v>
      </c>
      <c r="Q149" s="1">
        <v>705</v>
      </c>
      <c r="R149" s="1">
        <v>4.7390070921985812</v>
      </c>
      <c r="S149" s="1">
        <v>705</v>
      </c>
    </row>
    <row r="150" spans="1:19" x14ac:dyDescent="0.25">
      <c r="A150" s="22" t="str">
        <f t="shared" si="3"/>
        <v>2011UOBIOLOGY</v>
      </c>
      <c r="B150" s="1" t="s">
        <v>107</v>
      </c>
      <c r="C150" s="1" t="s">
        <v>59</v>
      </c>
      <c r="D150" s="1" t="s">
        <v>108</v>
      </c>
      <c r="E150">
        <v>2011</v>
      </c>
      <c r="F150" s="1">
        <v>2</v>
      </c>
      <c r="G150" s="1">
        <v>321</v>
      </c>
      <c r="H150" s="1">
        <v>3.606986899563319</v>
      </c>
      <c r="I150" s="1">
        <v>229</v>
      </c>
      <c r="J150" s="1">
        <v>4.2850877192982457</v>
      </c>
      <c r="K150" s="1">
        <v>228</v>
      </c>
      <c r="L150" s="1">
        <v>4.2938596491228074</v>
      </c>
      <c r="M150" s="1">
        <v>228</v>
      </c>
      <c r="N150" s="1">
        <v>3.7379912663755457</v>
      </c>
      <c r="O150" s="1">
        <v>229</v>
      </c>
      <c r="P150" s="1">
        <v>4.5219298245614032</v>
      </c>
      <c r="Q150" s="1">
        <v>228</v>
      </c>
      <c r="R150" s="1">
        <v>4.583333333333333</v>
      </c>
      <c r="S150" s="1">
        <v>228</v>
      </c>
    </row>
    <row r="151" spans="1:19" x14ac:dyDescent="0.25">
      <c r="A151" s="22" t="str">
        <f t="shared" si="3"/>
        <v>2011UOHUMAN PHYSIOLOGY</v>
      </c>
      <c r="B151" s="1" t="s">
        <v>109</v>
      </c>
      <c r="C151" s="1" t="s">
        <v>59</v>
      </c>
      <c r="D151" s="1" t="s">
        <v>110</v>
      </c>
      <c r="E151">
        <v>2011</v>
      </c>
      <c r="F151" s="1">
        <v>2</v>
      </c>
      <c r="G151" s="1">
        <v>280</v>
      </c>
      <c r="H151" s="1">
        <v>3.621359223300971</v>
      </c>
      <c r="I151" s="1">
        <v>206</v>
      </c>
      <c r="J151" s="1">
        <v>4.558252427184466</v>
      </c>
      <c r="K151" s="1">
        <v>206</v>
      </c>
      <c r="L151" s="1">
        <v>4.383495145631068</v>
      </c>
      <c r="M151" s="1">
        <v>206</v>
      </c>
      <c r="N151" s="1">
        <v>3.9466019417475726</v>
      </c>
      <c r="O151" s="1">
        <v>206</v>
      </c>
      <c r="P151" s="1">
        <v>4.72463768115942</v>
      </c>
      <c r="Q151" s="1">
        <v>207</v>
      </c>
      <c r="R151" s="1">
        <v>4.545893719806763</v>
      </c>
      <c r="S151" s="1">
        <v>207</v>
      </c>
    </row>
    <row r="152" spans="1:19" x14ac:dyDescent="0.25">
      <c r="A152" s="22" t="str">
        <f t="shared" si="3"/>
        <v>2011UOMATHEMATICS</v>
      </c>
      <c r="B152" s="1" t="s">
        <v>111</v>
      </c>
      <c r="C152" s="1" t="s">
        <v>59</v>
      </c>
      <c r="D152" s="1" t="s">
        <v>112</v>
      </c>
      <c r="E152">
        <v>2011</v>
      </c>
      <c r="F152" s="1">
        <v>2</v>
      </c>
      <c r="G152" s="1">
        <v>88</v>
      </c>
      <c r="H152" s="1">
        <v>3.8955223880597014</v>
      </c>
      <c r="I152" s="1">
        <v>67</v>
      </c>
      <c r="J152" s="1">
        <v>4.3181818181818183</v>
      </c>
      <c r="K152" s="1">
        <v>66</v>
      </c>
      <c r="L152" s="1">
        <v>4.3582089552238807</v>
      </c>
      <c r="M152" s="1">
        <v>67</v>
      </c>
      <c r="N152" s="1">
        <v>3.955223880597015</v>
      </c>
      <c r="O152" s="1">
        <v>67</v>
      </c>
      <c r="P152" s="1">
        <v>4.3787878787878789</v>
      </c>
      <c r="Q152" s="1">
        <v>66</v>
      </c>
      <c r="R152" s="1">
        <v>4.5909090909090908</v>
      </c>
      <c r="S152" s="1">
        <v>66</v>
      </c>
    </row>
    <row r="153" spans="1:19" x14ac:dyDescent="0.25">
      <c r="A153" s="22" t="str">
        <f t="shared" si="3"/>
        <v>2011UOGENERAL SCIENCE</v>
      </c>
      <c r="B153" s="1" t="s">
        <v>113</v>
      </c>
      <c r="C153" s="1" t="s">
        <v>59</v>
      </c>
      <c r="D153" s="1" t="s">
        <v>114</v>
      </c>
      <c r="E153">
        <v>2011</v>
      </c>
      <c r="F153" s="1">
        <v>2</v>
      </c>
      <c r="G153" s="1">
        <v>61</v>
      </c>
      <c r="H153" s="1">
        <v>3.84</v>
      </c>
      <c r="I153" s="1">
        <v>50</v>
      </c>
      <c r="J153" s="1">
        <v>4.42</v>
      </c>
      <c r="K153" s="1">
        <v>50</v>
      </c>
      <c r="L153" s="1">
        <v>4.541666666666667</v>
      </c>
      <c r="M153" s="1">
        <v>48</v>
      </c>
      <c r="N153" s="1">
        <v>4.0199999999999996</v>
      </c>
      <c r="O153" s="1">
        <v>50</v>
      </c>
      <c r="P153" s="1">
        <v>4.5294117647058822</v>
      </c>
      <c r="Q153" s="1">
        <v>51</v>
      </c>
      <c r="R153" s="1">
        <v>4.4901960784313726</v>
      </c>
      <c r="S153" s="1">
        <v>51</v>
      </c>
    </row>
    <row r="154" spans="1:19" x14ac:dyDescent="0.25">
      <c r="A154" s="22" t="str">
        <f t="shared" si="3"/>
        <v>2011UOINTERNATIONAL STUDIES</v>
      </c>
      <c r="B154" s="1" t="s">
        <v>115</v>
      </c>
      <c r="C154" s="1" t="s">
        <v>59</v>
      </c>
      <c r="D154" s="1" t="s">
        <v>116</v>
      </c>
      <c r="E154">
        <v>2011</v>
      </c>
      <c r="F154" s="1">
        <v>2</v>
      </c>
      <c r="G154" s="1">
        <v>76</v>
      </c>
      <c r="H154" s="1">
        <v>4.5925925925925926</v>
      </c>
      <c r="I154" s="1">
        <v>54</v>
      </c>
      <c r="J154" s="1">
        <v>4.7735849056603774</v>
      </c>
      <c r="K154" s="1">
        <v>53</v>
      </c>
      <c r="L154" s="1">
        <v>4.4716981132075473</v>
      </c>
      <c r="M154" s="1">
        <v>53</v>
      </c>
      <c r="N154" s="1">
        <v>3.8867924528301887</v>
      </c>
      <c r="O154" s="1">
        <v>53</v>
      </c>
      <c r="P154" s="1">
        <v>4.8888888888888893</v>
      </c>
      <c r="Q154" s="1">
        <v>54</v>
      </c>
      <c r="R154" s="1">
        <v>4.7407407407407405</v>
      </c>
      <c r="S154" s="1">
        <v>54</v>
      </c>
    </row>
    <row r="155" spans="1:19" x14ac:dyDescent="0.25">
      <c r="A155" s="22" t="str">
        <f t="shared" si="3"/>
        <v>2011UOCLASSICS AND HUMANITIES</v>
      </c>
      <c r="B155" s="1" t="s">
        <v>117</v>
      </c>
      <c r="C155" s="1" t="s">
        <v>59</v>
      </c>
      <c r="D155" s="1" t="s">
        <v>118</v>
      </c>
      <c r="E155">
        <v>2011</v>
      </c>
      <c r="F155" s="1">
        <v>2</v>
      </c>
      <c r="G155" s="1">
        <v>46</v>
      </c>
      <c r="H155" s="1">
        <v>4.92</v>
      </c>
      <c r="I155" s="1">
        <v>25</v>
      </c>
      <c r="J155" s="1">
        <v>4.5599999999999996</v>
      </c>
      <c r="K155" s="1">
        <v>25</v>
      </c>
      <c r="L155" s="1">
        <v>4.72</v>
      </c>
      <c r="M155" s="1">
        <v>25</v>
      </c>
      <c r="N155" s="1">
        <v>4.4400000000000004</v>
      </c>
      <c r="O155" s="1">
        <v>25</v>
      </c>
      <c r="P155" s="1">
        <v>4.3461538461538458</v>
      </c>
      <c r="Q155" s="1">
        <v>26</v>
      </c>
      <c r="R155" s="1">
        <v>4.8076923076923075</v>
      </c>
      <c r="S155" s="1">
        <v>26</v>
      </c>
    </row>
    <row r="156" spans="1:19" x14ac:dyDescent="0.25">
      <c r="A156" s="22" t="str">
        <f t="shared" si="3"/>
        <v>2011UOPHILOSOPHY</v>
      </c>
      <c r="B156" s="1" t="s">
        <v>119</v>
      </c>
      <c r="C156" s="1" t="s">
        <v>59</v>
      </c>
      <c r="D156" s="1" t="s">
        <v>120</v>
      </c>
      <c r="E156">
        <v>2011</v>
      </c>
      <c r="F156" s="1">
        <v>2</v>
      </c>
      <c r="G156" s="1">
        <v>50</v>
      </c>
      <c r="H156" s="1">
        <v>4.2352941176470589</v>
      </c>
      <c r="I156" s="1">
        <v>34</v>
      </c>
      <c r="J156" s="1">
        <v>4.3529411764705879</v>
      </c>
      <c r="K156" s="1">
        <v>34</v>
      </c>
      <c r="L156" s="1">
        <v>4.382352941176471</v>
      </c>
      <c r="M156" s="1">
        <v>34</v>
      </c>
      <c r="N156" s="1">
        <v>4.0294117647058822</v>
      </c>
      <c r="O156" s="1">
        <v>34</v>
      </c>
      <c r="P156" s="1">
        <v>4.59375</v>
      </c>
      <c r="Q156" s="1">
        <v>32</v>
      </c>
      <c r="R156" s="1">
        <v>4.8529411764705879</v>
      </c>
      <c r="S156" s="1">
        <v>34</v>
      </c>
    </row>
    <row r="157" spans="1:19" x14ac:dyDescent="0.25">
      <c r="A157" s="22" t="str">
        <f t="shared" si="3"/>
        <v>2011UORELIGIOUS STUDIES</v>
      </c>
      <c r="B157" s="1" t="s">
        <v>121</v>
      </c>
      <c r="C157" s="1" t="s">
        <v>59</v>
      </c>
      <c r="D157" s="1" t="s">
        <v>122</v>
      </c>
      <c r="E157">
        <v>2011</v>
      </c>
      <c r="F157" s="1">
        <v>2</v>
      </c>
      <c r="G157" s="1">
        <v>14</v>
      </c>
      <c r="H157" s="1">
        <v>4.4000000000000004</v>
      </c>
      <c r="I157" s="1">
        <v>10</v>
      </c>
      <c r="J157" s="1">
        <v>4.5999999999999996</v>
      </c>
      <c r="K157" s="1">
        <v>10</v>
      </c>
      <c r="L157" s="1">
        <v>4.2</v>
      </c>
      <c r="M157" s="1">
        <v>10</v>
      </c>
      <c r="N157" s="1">
        <v>3.7</v>
      </c>
      <c r="O157" s="1">
        <v>10</v>
      </c>
      <c r="P157" s="1">
        <v>4.5</v>
      </c>
      <c r="Q157" s="1">
        <v>10</v>
      </c>
      <c r="R157" s="1">
        <v>4.5</v>
      </c>
      <c r="S157" s="1">
        <v>10</v>
      </c>
    </row>
    <row r="158" spans="1:19" x14ac:dyDescent="0.25">
      <c r="A158" s="22" t="str">
        <f t="shared" si="3"/>
        <v>2011UOJUDAIC STUDIES</v>
      </c>
      <c r="B158" s="1" t="s">
        <v>123</v>
      </c>
      <c r="C158" s="1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4</v>
      </c>
      <c r="I158" s="1">
        <v>1</v>
      </c>
      <c r="J158" s="1">
        <v>5</v>
      </c>
      <c r="K158" s="1">
        <v>1</v>
      </c>
      <c r="L158" s="1">
        <v>4</v>
      </c>
      <c r="M158" s="1">
        <v>1</v>
      </c>
      <c r="N158" s="1">
        <v>3</v>
      </c>
      <c r="O158" s="1">
        <v>1</v>
      </c>
      <c r="P158" s="1">
        <v>5</v>
      </c>
      <c r="Q158" s="1">
        <v>1</v>
      </c>
      <c r="R158" s="1">
        <v>5</v>
      </c>
      <c r="S158" s="1">
        <v>1</v>
      </c>
    </row>
    <row r="159" spans="1:19" x14ac:dyDescent="0.25">
      <c r="A159" s="22" t="str">
        <f t="shared" si="3"/>
        <v>2011UOCHEMISTRY</v>
      </c>
      <c r="B159" s="1" t="s">
        <v>125</v>
      </c>
      <c r="C159" s="1" t="s">
        <v>59</v>
      </c>
      <c r="D159" s="1" t="s">
        <v>126</v>
      </c>
      <c r="E159">
        <v>2011</v>
      </c>
      <c r="F159" s="1">
        <v>2</v>
      </c>
      <c r="G159" s="1">
        <v>115</v>
      </c>
      <c r="H159" s="1">
        <v>3.6097560975609757</v>
      </c>
      <c r="I159" s="1">
        <v>82</v>
      </c>
      <c r="J159" s="1">
        <v>4.2317073170731705</v>
      </c>
      <c r="K159" s="1">
        <v>82</v>
      </c>
      <c r="L159" s="1">
        <v>4.2926829268292686</v>
      </c>
      <c r="M159" s="1">
        <v>82</v>
      </c>
      <c r="N159" s="1">
        <v>3.9634146341463414</v>
      </c>
      <c r="O159" s="1">
        <v>82</v>
      </c>
      <c r="P159" s="1">
        <v>4.524390243902439</v>
      </c>
      <c r="Q159" s="1">
        <v>82</v>
      </c>
      <c r="R159" s="1">
        <v>4.5609756097560972</v>
      </c>
      <c r="S159" s="1">
        <v>82</v>
      </c>
    </row>
    <row r="160" spans="1:19" x14ac:dyDescent="0.25">
      <c r="A160" s="22" t="str">
        <f t="shared" si="3"/>
        <v>2011UOGEOLOGICAL SCIENCES</v>
      </c>
      <c r="B160" s="1" t="s">
        <v>127</v>
      </c>
      <c r="C160" s="1" t="s">
        <v>59</v>
      </c>
      <c r="D160" s="1" t="s">
        <v>128</v>
      </c>
      <c r="E160">
        <v>2011</v>
      </c>
      <c r="F160" s="1">
        <v>2</v>
      </c>
      <c r="G160" s="1">
        <v>25</v>
      </c>
      <c r="H160" s="1">
        <v>3.9411764705882355</v>
      </c>
      <c r="I160" s="1">
        <v>17</v>
      </c>
      <c r="J160" s="1">
        <v>4.4705882352941178</v>
      </c>
      <c r="K160" s="1">
        <v>17</v>
      </c>
      <c r="L160" s="1">
        <v>4.7647058823529411</v>
      </c>
      <c r="M160" s="1">
        <v>17</v>
      </c>
      <c r="N160" s="1">
        <v>4.2941176470588234</v>
      </c>
      <c r="O160" s="1">
        <v>17</v>
      </c>
      <c r="P160" s="1">
        <v>4.4444444444444446</v>
      </c>
      <c r="Q160" s="1">
        <v>18</v>
      </c>
      <c r="R160" s="1">
        <v>5.166666666666667</v>
      </c>
      <c r="S160" s="1">
        <v>18</v>
      </c>
    </row>
    <row r="161" spans="1:19" x14ac:dyDescent="0.25">
      <c r="A161" s="22" t="str">
        <f t="shared" si="3"/>
        <v>2011UOPHYSICS</v>
      </c>
      <c r="B161" s="1" t="s">
        <v>129</v>
      </c>
      <c r="C161" s="1" t="s">
        <v>59</v>
      </c>
      <c r="D161" s="1" t="s">
        <v>130</v>
      </c>
      <c r="E161">
        <v>2011</v>
      </c>
      <c r="F161" s="1">
        <v>2</v>
      </c>
      <c r="G161" s="1">
        <v>58</v>
      </c>
      <c r="H161" s="1">
        <v>3.8205128205128207</v>
      </c>
      <c r="I161" s="1">
        <v>39</v>
      </c>
      <c r="J161" s="1">
        <v>4</v>
      </c>
      <c r="K161" s="1">
        <v>39</v>
      </c>
      <c r="L161" s="1">
        <v>4.4871794871794872</v>
      </c>
      <c r="M161" s="1">
        <v>39</v>
      </c>
      <c r="N161" s="1">
        <v>3.7692307692307692</v>
      </c>
      <c r="O161" s="1">
        <v>39</v>
      </c>
      <c r="P161" s="1">
        <v>4.5641025641025639</v>
      </c>
      <c r="Q161" s="1">
        <v>39</v>
      </c>
      <c r="R161" s="1">
        <v>4.3589743589743586</v>
      </c>
      <c r="S161" s="1">
        <v>39</v>
      </c>
    </row>
    <row r="162" spans="1:19" x14ac:dyDescent="0.25">
      <c r="A162" s="22" t="str">
        <f t="shared" si="3"/>
        <v>2011UOPSYCHOLOGY</v>
      </c>
      <c r="B162" s="1" t="s">
        <v>131</v>
      </c>
      <c r="C162" s="1" t="s">
        <v>59</v>
      </c>
      <c r="D162" s="1" t="s">
        <v>132</v>
      </c>
      <c r="E162">
        <v>2011</v>
      </c>
      <c r="F162" s="1">
        <v>2</v>
      </c>
      <c r="G162" s="1">
        <v>463</v>
      </c>
      <c r="H162" s="1">
        <v>3.9690140845070423</v>
      </c>
      <c r="I162" s="1">
        <v>355</v>
      </c>
      <c r="J162" s="1">
        <v>4.3605633802816905</v>
      </c>
      <c r="K162" s="1">
        <v>355</v>
      </c>
      <c r="L162" s="1">
        <v>4.4816901408450702</v>
      </c>
      <c r="M162" s="1">
        <v>355</v>
      </c>
      <c r="N162" s="1">
        <v>3.8587570621468927</v>
      </c>
      <c r="O162" s="1">
        <v>354</v>
      </c>
      <c r="P162" s="1">
        <v>4.593220338983051</v>
      </c>
      <c r="Q162" s="1">
        <v>354</v>
      </c>
      <c r="R162" s="1">
        <v>4.7592067988668552</v>
      </c>
      <c r="S162" s="1">
        <v>353</v>
      </c>
    </row>
    <row r="163" spans="1:19" x14ac:dyDescent="0.25">
      <c r="A163" s="22" t="str">
        <f t="shared" si="3"/>
        <v>2011UOCOUNSELING PSYCHOLOGY &amp; HUMAN SERVICES</v>
      </c>
      <c r="B163" s="1" t="s">
        <v>133</v>
      </c>
      <c r="C163" s="1" t="s">
        <v>59</v>
      </c>
      <c r="D163" s="1" t="s">
        <v>134</v>
      </c>
      <c r="E163">
        <v>2011</v>
      </c>
      <c r="F163" s="1">
        <v>2</v>
      </c>
      <c r="G163" s="1">
        <v>105</v>
      </c>
      <c r="H163" s="1">
        <v>4.3375000000000004</v>
      </c>
      <c r="I163" s="1">
        <v>80</v>
      </c>
      <c r="J163" s="1">
        <v>4.4749999999999996</v>
      </c>
      <c r="K163" s="1">
        <v>80</v>
      </c>
      <c r="L163" s="1">
        <v>4.7374999999999998</v>
      </c>
      <c r="M163" s="1">
        <v>80</v>
      </c>
      <c r="N163" s="1">
        <v>4</v>
      </c>
      <c r="O163" s="1">
        <v>80</v>
      </c>
      <c r="P163" s="1">
        <v>4.5750000000000002</v>
      </c>
      <c r="Q163" s="1">
        <v>80</v>
      </c>
      <c r="R163" s="1">
        <v>4.8250000000000002</v>
      </c>
      <c r="S163" s="1">
        <v>80</v>
      </c>
    </row>
    <row r="164" spans="1:19" x14ac:dyDescent="0.25">
      <c r="A164" s="22" t="str">
        <f t="shared" si="3"/>
        <v>2011UOPLANNING, PUBLIC POLICY, &amp; MGMT</v>
      </c>
      <c r="B164" s="1" t="s">
        <v>135</v>
      </c>
      <c r="C164" s="1" t="s">
        <v>59</v>
      </c>
      <c r="D164" s="1" t="s">
        <v>136</v>
      </c>
      <c r="E164">
        <v>2011</v>
      </c>
      <c r="F164" s="1">
        <v>2</v>
      </c>
      <c r="G164" s="1">
        <v>46</v>
      </c>
      <c r="H164" s="1">
        <v>4.1891891891891895</v>
      </c>
      <c r="I164" s="1">
        <v>37</v>
      </c>
      <c r="J164" s="1">
        <v>4.5135135135135132</v>
      </c>
      <c r="K164" s="1">
        <v>37</v>
      </c>
      <c r="L164" s="1">
        <v>4.3243243243243246</v>
      </c>
      <c r="M164" s="1">
        <v>37</v>
      </c>
      <c r="N164" s="1">
        <v>3.9459459459459461</v>
      </c>
      <c r="O164" s="1">
        <v>37</v>
      </c>
      <c r="P164" s="1">
        <v>4.9459459459459456</v>
      </c>
      <c r="Q164" s="1">
        <v>37</v>
      </c>
      <c r="R164" s="1">
        <v>4.6486486486486482</v>
      </c>
      <c r="S164" s="1">
        <v>37</v>
      </c>
    </row>
    <row r="165" spans="1:19" x14ac:dyDescent="0.25">
      <c r="A165" s="22" t="str">
        <f t="shared" si="3"/>
        <v>2011UOGENERAL SOCIAL SCIENCE (Bend)</v>
      </c>
      <c r="B165" s="1" t="s">
        <v>137</v>
      </c>
      <c r="C165" s="1" t="s">
        <v>59</v>
      </c>
      <c r="D165" s="1" t="s">
        <v>138</v>
      </c>
      <c r="E165">
        <v>2011</v>
      </c>
      <c r="F165" s="1">
        <v>2</v>
      </c>
      <c r="G165" s="1">
        <v>31</v>
      </c>
      <c r="H165" s="1">
        <v>4.45</v>
      </c>
      <c r="I165" s="1">
        <v>20</v>
      </c>
      <c r="J165" s="1">
        <v>4.4736842105263159</v>
      </c>
      <c r="K165" s="1">
        <v>19</v>
      </c>
      <c r="L165" s="1">
        <v>4.9444444444444446</v>
      </c>
      <c r="M165" s="1">
        <v>18</v>
      </c>
      <c r="N165" s="1">
        <v>4.2105263157894735</v>
      </c>
      <c r="O165" s="1">
        <v>19</v>
      </c>
      <c r="P165" s="1">
        <v>4.3684210526315788</v>
      </c>
      <c r="Q165" s="1">
        <v>19</v>
      </c>
      <c r="R165" s="1">
        <v>5.0526315789473681</v>
      </c>
      <c r="S165" s="1">
        <v>19</v>
      </c>
    </row>
    <row r="166" spans="1:19" x14ac:dyDescent="0.25">
      <c r="A166" s="22" t="str">
        <f t="shared" si="3"/>
        <v>2011UOANTHROPOLOGY</v>
      </c>
      <c r="B166" s="1" t="s">
        <v>139</v>
      </c>
      <c r="C166" s="1" t="s">
        <v>59</v>
      </c>
      <c r="D166" s="1" t="s">
        <v>140</v>
      </c>
      <c r="E166">
        <v>2011</v>
      </c>
      <c r="F166" s="1">
        <v>2</v>
      </c>
      <c r="G166" s="1">
        <v>90</v>
      </c>
      <c r="H166" s="1">
        <v>4.3661971830985919</v>
      </c>
      <c r="I166" s="1">
        <v>71</v>
      </c>
      <c r="J166" s="1">
        <v>4.619718309859155</v>
      </c>
      <c r="K166" s="1">
        <v>71</v>
      </c>
      <c r="L166" s="1">
        <v>4.6901408450704229</v>
      </c>
      <c r="M166" s="1">
        <v>71</v>
      </c>
      <c r="N166" s="1">
        <v>3.915492957746479</v>
      </c>
      <c r="O166" s="1">
        <v>71</v>
      </c>
      <c r="P166" s="1">
        <v>4.676056338028169</v>
      </c>
      <c r="Q166" s="1">
        <v>71</v>
      </c>
      <c r="R166" s="1">
        <v>4.732394366197183</v>
      </c>
      <c r="S166" s="1">
        <v>71</v>
      </c>
    </row>
    <row r="167" spans="1:19" x14ac:dyDescent="0.25">
      <c r="A167" s="22" t="str">
        <f t="shared" si="3"/>
        <v>2011UOECONOMICS</v>
      </c>
      <c r="B167" s="1" t="s">
        <v>141</v>
      </c>
      <c r="C167" s="1" t="s">
        <v>59</v>
      </c>
      <c r="D167" s="1" t="s">
        <v>142</v>
      </c>
      <c r="E167">
        <v>2011</v>
      </c>
      <c r="F167" s="1">
        <v>2</v>
      </c>
      <c r="G167" s="1">
        <v>184</v>
      </c>
      <c r="H167" s="1">
        <v>3.8434782608695652</v>
      </c>
      <c r="I167" s="1">
        <v>115</v>
      </c>
      <c r="J167" s="1">
        <v>4.2521739130434781</v>
      </c>
      <c r="K167" s="1">
        <v>115</v>
      </c>
      <c r="L167" s="1">
        <v>4.1913043478260867</v>
      </c>
      <c r="M167" s="1">
        <v>115</v>
      </c>
      <c r="N167" s="1">
        <v>3.652173913043478</v>
      </c>
      <c r="O167" s="1">
        <v>115</v>
      </c>
      <c r="P167" s="1">
        <v>4.5217391304347823</v>
      </c>
      <c r="Q167" s="1">
        <v>115</v>
      </c>
      <c r="R167" s="1">
        <v>4.6260869565217391</v>
      </c>
      <c r="S167" s="1">
        <v>115</v>
      </c>
    </row>
    <row r="168" spans="1:19" x14ac:dyDescent="0.25">
      <c r="A168" s="22" t="str">
        <f t="shared" si="3"/>
        <v>2011UOGEOGRAPHY</v>
      </c>
      <c r="B168" s="1" t="s">
        <v>143</v>
      </c>
      <c r="C168" s="1" t="s">
        <v>59</v>
      </c>
      <c r="D168" s="1" t="s">
        <v>144</v>
      </c>
      <c r="E168">
        <v>2011</v>
      </c>
      <c r="F168" s="1">
        <v>2</v>
      </c>
      <c r="G168" s="1">
        <v>35</v>
      </c>
      <c r="H168" s="1">
        <v>4.5</v>
      </c>
      <c r="I168" s="1">
        <v>28</v>
      </c>
      <c r="J168" s="1">
        <v>4.5357142857142856</v>
      </c>
      <c r="K168" s="1">
        <v>28</v>
      </c>
      <c r="L168" s="1">
        <v>4.333333333333333</v>
      </c>
      <c r="M168" s="1">
        <v>27</v>
      </c>
      <c r="N168" s="1">
        <v>4</v>
      </c>
      <c r="O168" s="1">
        <v>28</v>
      </c>
      <c r="P168" s="1">
        <v>4.7857142857142856</v>
      </c>
      <c r="Q168" s="1">
        <v>28</v>
      </c>
      <c r="R168" s="1">
        <v>4.9642857142857144</v>
      </c>
      <c r="S168" s="1">
        <v>28</v>
      </c>
    </row>
    <row r="169" spans="1:19" x14ac:dyDescent="0.25">
      <c r="A169" s="22" t="str">
        <f t="shared" si="3"/>
        <v>2011UOPOLITICAL SCIENCE</v>
      </c>
      <c r="B169" s="1" t="s">
        <v>145</v>
      </c>
      <c r="C169" s="1" t="s">
        <v>59</v>
      </c>
      <c r="D169" s="1" t="s">
        <v>146</v>
      </c>
      <c r="E169">
        <v>2011</v>
      </c>
      <c r="F169" s="1">
        <v>2</v>
      </c>
      <c r="G169" s="1">
        <v>242</v>
      </c>
      <c r="H169" s="1">
        <v>4.1306818181818183</v>
      </c>
      <c r="I169" s="1">
        <v>176</v>
      </c>
      <c r="J169" s="1">
        <v>4.5511363636363633</v>
      </c>
      <c r="K169" s="1">
        <v>176</v>
      </c>
      <c r="L169" s="1">
        <v>4.4204545454545459</v>
      </c>
      <c r="M169" s="1">
        <v>176</v>
      </c>
      <c r="N169" s="1">
        <v>3.9261363636363638</v>
      </c>
      <c r="O169" s="1">
        <v>176</v>
      </c>
      <c r="P169" s="1">
        <v>4.7118644067796609</v>
      </c>
      <c r="Q169" s="1">
        <v>177</v>
      </c>
      <c r="R169" s="1">
        <v>4.7247191011235952</v>
      </c>
      <c r="S169" s="1">
        <v>178</v>
      </c>
    </row>
    <row r="170" spans="1:19" x14ac:dyDescent="0.25">
      <c r="A170" s="22" t="str">
        <f t="shared" si="3"/>
        <v>2011UOSOCIOLOGY</v>
      </c>
      <c r="B170" s="1" t="s">
        <v>147</v>
      </c>
      <c r="C170" s="1" t="s">
        <v>59</v>
      </c>
      <c r="D170" s="1" t="s">
        <v>148</v>
      </c>
      <c r="E170">
        <v>2011</v>
      </c>
      <c r="F170" s="1">
        <v>2</v>
      </c>
      <c r="G170" s="1">
        <v>197</v>
      </c>
      <c r="H170" s="1">
        <v>3.9666666666666668</v>
      </c>
      <c r="I170" s="1">
        <v>150</v>
      </c>
      <c r="J170" s="1">
        <v>4.5599999999999996</v>
      </c>
      <c r="K170" s="1">
        <v>150</v>
      </c>
      <c r="L170" s="1">
        <v>4.3892617449664426</v>
      </c>
      <c r="M170" s="1">
        <v>149</v>
      </c>
      <c r="N170" s="1">
        <v>3.56</v>
      </c>
      <c r="O170" s="1">
        <v>150</v>
      </c>
      <c r="P170" s="1">
        <v>4.68</v>
      </c>
      <c r="Q170" s="1">
        <v>150</v>
      </c>
      <c r="R170" s="1">
        <v>4.74</v>
      </c>
      <c r="S170" s="1">
        <v>150</v>
      </c>
    </row>
    <row r="171" spans="1:19" x14ac:dyDescent="0.25">
      <c r="A171" s="22" t="str">
        <f t="shared" si="3"/>
        <v>2011UODANCE</v>
      </c>
      <c r="B171" s="1" t="s">
        <v>149</v>
      </c>
      <c r="C171" s="1" t="s">
        <v>59</v>
      </c>
      <c r="D171" s="1" t="s">
        <v>150</v>
      </c>
      <c r="E171">
        <v>2011</v>
      </c>
      <c r="F171" s="1">
        <v>2</v>
      </c>
      <c r="G171" s="1">
        <v>20</v>
      </c>
      <c r="H171" s="1">
        <v>4.4375</v>
      </c>
      <c r="I171" s="1">
        <v>16</v>
      </c>
      <c r="J171" s="1">
        <v>4.5625</v>
      </c>
      <c r="K171" s="1">
        <v>16</v>
      </c>
      <c r="L171" s="1">
        <v>4.4000000000000004</v>
      </c>
      <c r="M171" s="1">
        <v>15</v>
      </c>
      <c r="N171" s="1">
        <v>3.875</v>
      </c>
      <c r="O171" s="1">
        <v>16</v>
      </c>
      <c r="P171" s="1">
        <v>4.5625</v>
      </c>
      <c r="Q171" s="1">
        <v>16</v>
      </c>
      <c r="R171" s="1">
        <v>4.4375</v>
      </c>
      <c r="S171" s="1">
        <v>16</v>
      </c>
    </row>
    <row r="172" spans="1:19" x14ac:dyDescent="0.25">
      <c r="A172" s="22" t="str">
        <f t="shared" si="3"/>
        <v>2011UOPRODUCT DESIGN</v>
      </c>
      <c r="B172" s="1" t="s">
        <v>151</v>
      </c>
      <c r="C172" s="1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3.9629629629629628</v>
      </c>
      <c r="I172" s="1">
        <v>27</v>
      </c>
      <c r="J172" s="1">
        <v>4.4814814814814818</v>
      </c>
      <c r="K172" s="1">
        <v>27</v>
      </c>
      <c r="L172" s="1">
        <v>4.2222222222222223</v>
      </c>
      <c r="M172" s="1">
        <v>27</v>
      </c>
      <c r="N172" s="1">
        <v>3.2962962962962963</v>
      </c>
      <c r="O172" s="1">
        <v>27</v>
      </c>
      <c r="P172" s="1">
        <v>4.666666666666667</v>
      </c>
      <c r="Q172" s="1">
        <v>27</v>
      </c>
      <c r="R172" s="1">
        <v>4.3703703703703702</v>
      </c>
      <c r="S172" s="1">
        <v>27</v>
      </c>
    </row>
    <row r="173" spans="1:19" x14ac:dyDescent="0.25">
      <c r="A173" s="22" t="str">
        <f t="shared" si="3"/>
        <v>2011UOTHEATRE ARTS</v>
      </c>
      <c r="B173" s="1" t="s">
        <v>153</v>
      </c>
      <c r="C173" s="1" t="s">
        <v>59</v>
      </c>
      <c r="D173" s="1" t="s">
        <v>154</v>
      </c>
      <c r="E173">
        <v>2011</v>
      </c>
      <c r="F173" s="1">
        <v>2</v>
      </c>
      <c r="G173" s="1">
        <v>40</v>
      </c>
      <c r="H173" s="1">
        <v>4.6060606060606064</v>
      </c>
      <c r="I173" s="1">
        <v>33</v>
      </c>
      <c r="J173" s="1">
        <v>4.6363636363636367</v>
      </c>
      <c r="K173" s="1">
        <v>33</v>
      </c>
      <c r="L173" s="1">
        <v>4.666666666666667</v>
      </c>
      <c r="M173" s="1">
        <v>33</v>
      </c>
      <c r="N173" s="1">
        <v>4.0909090909090908</v>
      </c>
      <c r="O173" s="1">
        <v>33</v>
      </c>
      <c r="P173" s="1">
        <v>4.7878787878787881</v>
      </c>
      <c r="Q173" s="1">
        <v>33</v>
      </c>
      <c r="R173" s="1">
        <v>4.7878787878787881</v>
      </c>
      <c r="S173" s="1">
        <v>33</v>
      </c>
    </row>
    <row r="174" spans="1:19" x14ac:dyDescent="0.25">
      <c r="A174" s="22" t="str">
        <f t="shared" si="3"/>
        <v>2011UOCINEMA STUDIES</v>
      </c>
      <c r="B174" s="1" t="s">
        <v>155</v>
      </c>
      <c r="C174" s="1" t="s">
        <v>59</v>
      </c>
      <c r="D174" s="1" t="s">
        <v>156</v>
      </c>
      <c r="E174">
        <v>2011</v>
      </c>
      <c r="F174" s="1">
        <v>2</v>
      </c>
      <c r="G174" s="1">
        <v>43</v>
      </c>
      <c r="H174" s="1">
        <v>3.7931034482758621</v>
      </c>
      <c r="I174" s="1">
        <v>29</v>
      </c>
      <c r="J174" s="1">
        <v>4.5862068965517242</v>
      </c>
      <c r="K174" s="1">
        <v>29</v>
      </c>
      <c r="L174" s="1">
        <v>4.1724137931034484</v>
      </c>
      <c r="M174" s="1">
        <v>29</v>
      </c>
      <c r="N174" s="1">
        <v>3.5172413793103448</v>
      </c>
      <c r="O174" s="1">
        <v>29</v>
      </c>
      <c r="P174" s="1">
        <v>4.5172413793103452</v>
      </c>
      <c r="Q174" s="1">
        <v>29</v>
      </c>
      <c r="R174" s="1">
        <v>4.5517241379310347</v>
      </c>
      <c r="S174" s="1">
        <v>29</v>
      </c>
    </row>
    <row r="175" spans="1:19" x14ac:dyDescent="0.25">
      <c r="A175" s="22" t="str">
        <f t="shared" si="3"/>
        <v>2011UOART</v>
      </c>
      <c r="B175" s="1" t="s">
        <v>157</v>
      </c>
      <c r="C175" s="1" t="s">
        <v>59</v>
      </c>
      <c r="D175" s="1" t="s">
        <v>158</v>
      </c>
      <c r="E175">
        <v>2011</v>
      </c>
      <c r="F175" s="1">
        <v>2</v>
      </c>
      <c r="G175" s="1">
        <v>132</v>
      </c>
      <c r="H175" s="1">
        <v>4.5473684210526315</v>
      </c>
      <c r="I175" s="1">
        <v>95</v>
      </c>
      <c r="J175" s="1">
        <v>4.4210526315789478</v>
      </c>
      <c r="K175" s="1">
        <v>95</v>
      </c>
      <c r="L175" s="1">
        <v>4.5052631578947366</v>
      </c>
      <c r="M175" s="1">
        <v>95</v>
      </c>
      <c r="N175" s="1">
        <v>3.6947368421052631</v>
      </c>
      <c r="O175" s="1">
        <v>95</v>
      </c>
      <c r="P175" s="1">
        <v>4.4361702127659575</v>
      </c>
      <c r="Q175" s="1">
        <v>94</v>
      </c>
      <c r="R175" s="1">
        <v>4.6276595744680851</v>
      </c>
      <c r="S175" s="1">
        <v>94</v>
      </c>
    </row>
    <row r="176" spans="1:19" x14ac:dyDescent="0.25">
      <c r="A176" s="22" t="str">
        <f t="shared" si="3"/>
        <v>2011UOART HISTORY</v>
      </c>
      <c r="B176" s="1" t="s">
        <v>159</v>
      </c>
      <c r="C176" s="1" t="s">
        <v>59</v>
      </c>
      <c r="D176" s="1" t="s">
        <v>160</v>
      </c>
      <c r="E176">
        <v>2011</v>
      </c>
      <c r="F176" s="1">
        <v>2</v>
      </c>
      <c r="G176" s="1">
        <v>40</v>
      </c>
      <c r="H176" s="1">
        <v>4.333333333333333</v>
      </c>
      <c r="I176" s="1">
        <v>27</v>
      </c>
      <c r="J176" s="1">
        <v>4.7777777777777777</v>
      </c>
      <c r="K176" s="1">
        <v>27</v>
      </c>
      <c r="L176" s="1">
        <v>4.7037037037037033</v>
      </c>
      <c r="M176" s="1">
        <v>27</v>
      </c>
      <c r="N176" s="1">
        <v>4.0370370370370372</v>
      </c>
      <c r="O176" s="1">
        <v>27</v>
      </c>
      <c r="P176" s="1">
        <v>4.6296296296296298</v>
      </c>
      <c r="Q176" s="1">
        <v>27</v>
      </c>
      <c r="R176" s="1">
        <v>4.6296296296296298</v>
      </c>
      <c r="S176" s="1">
        <v>27</v>
      </c>
    </row>
    <row r="177" spans="1:19" x14ac:dyDescent="0.25">
      <c r="A177" s="22" t="str">
        <f t="shared" si="3"/>
        <v>2011UOMUSIC</v>
      </c>
      <c r="B177" s="1" t="s">
        <v>161</v>
      </c>
      <c r="C177" s="1" t="s">
        <v>59</v>
      </c>
      <c r="D177" s="1" t="s">
        <v>162</v>
      </c>
      <c r="E177">
        <v>2011</v>
      </c>
      <c r="F177" s="1">
        <v>2</v>
      </c>
      <c r="G177" s="1">
        <v>86</v>
      </c>
      <c r="H177" s="1">
        <v>4.8153846153846152</v>
      </c>
      <c r="I177" s="1">
        <v>65</v>
      </c>
      <c r="J177" s="1">
        <v>4.7230769230769232</v>
      </c>
      <c r="K177" s="1">
        <v>65</v>
      </c>
      <c r="L177" s="1">
        <v>4.7846153846153845</v>
      </c>
      <c r="M177" s="1">
        <v>65</v>
      </c>
      <c r="N177" s="1">
        <v>4.2923076923076922</v>
      </c>
      <c r="O177" s="1">
        <v>65</v>
      </c>
      <c r="P177" s="1">
        <v>4.8307692307692305</v>
      </c>
      <c r="Q177" s="1">
        <v>65</v>
      </c>
      <c r="R177" s="1">
        <v>5</v>
      </c>
      <c r="S177" s="1">
        <v>65</v>
      </c>
    </row>
    <row r="178" spans="1:19" x14ac:dyDescent="0.25">
      <c r="A178" s="22" t="str">
        <f t="shared" si="3"/>
        <v>2011UOBUSINESS ADMINISTRATION</v>
      </c>
      <c r="B178" s="1" t="s">
        <v>163</v>
      </c>
      <c r="C178" s="1" t="s">
        <v>59</v>
      </c>
      <c r="D178" s="1" t="s">
        <v>164</v>
      </c>
      <c r="E178">
        <v>2011</v>
      </c>
      <c r="F178" s="1">
        <v>2</v>
      </c>
      <c r="G178" s="1">
        <v>951</v>
      </c>
      <c r="H178" s="1">
        <v>4.0221169036334912</v>
      </c>
      <c r="I178" s="1">
        <v>633</v>
      </c>
      <c r="J178" s="1">
        <v>4.5497630331753554</v>
      </c>
      <c r="K178" s="1">
        <v>633</v>
      </c>
      <c r="L178" s="1">
        <v>4.4968354430379751</v>
      </c>
      <c r="M178" s="1">
        <v>632</v>
      </c>
      <c r="N178" s="1">
        <v>3.8657187993680884</v>
      </c>
      <c r="O178" s="1">
        <v>633</v>
      </c>
      <c r="P178" s="1">
        <v>4.6966824644549767</v>
      </c>
      <c r="Q178" s="1">
        <v>633</v>
      </c>
      <c r="R178" s="1">
        <v>4.8053797468354427</v>
      </c>
      <c r="S178" s="1">
        <v>632</v>
      </c>
    </row>
    <row r="179" spans="1:19" x14ac:dyDescent="0.25">
      <c r="A179" s="22" t="str">
        <f t="shared" si="3"/>
        <v>2011UOHISTORY</v>
      </c>
      <c r="B179" s="1" t="s">
        <v>165</v>
      </c>
      <c r="C179" s="1" t="s">
        <v>59</v>
      </c>
      <c r="D179" s="1" t="s">
        <v>166</v>
      </c>
      <c r="E179">
        <v>2011</v>
      </c>
      <c r="F179" s="1">
        <v>2</v>
      </c>
      <c r="G179" s="1">
        <v>140</v>
      </c>
      <c r="H179" s="1">
        <v>3.9905660377358489</v>
      </c>
      <c r="I179" s="1">
        <v>106</v>
      </c>
      <c r="J179" s="1">
        <v>4.2547169811320753</v>
      </c>
      <c r="K179" s="1">
        <v>106</v>
      </c>
      <c r="L179" s="1">
        <v>4.4285714285714288</v>
      </c>
      <c r="M179" s="1">
        <v>105</v>
      </c>
      <c r="N179" s="1">
        <v>3.7264150943396226</v>
      </c>
      <c r="O179" s="1">
        <v>106</v>
      </c>
      <c r="P179" s="1">
        <v>4.4952380952380953</v>
      </c>
      <c r="Q179" s="1">
        <v>105</v>
      </c>
      <c r="R179" s="1">
        <v>4.5849056603773581</v>
      </c>
      <c r="S179" s="1">
        <v>106</v>
      </c>
    </row>
    <row r="180" spans="1:19" x14ac:dyDescent="0.25">
      <c r="A180" s="22" t="str">
        <f t="shared" si="3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44844</v>
      </c>
      <c r="H180" s="1">
        <v>3.9648291475806876</v>
      </c>
      <c r="I180" s="1">
        <v>37986</v>
      </c>
      <c r="J180" s="1">
        <v>4.649237989769551</v>
      </c>
      <c r="K180" s="1">
        <v>37926</v>
      </c>
      <c r="L180" s="1">
        <v>4.6507127771911296</v>
      </c>
      <c r="M180" s="1">
        <v>37880</v>
      </c>
      <c r="N180" s="1">
        <v>4.4988384984953278</v>
      </c>
      <c r="O180" s="1">
        <v>37882</v>
      </c>
      <c r="P180" s="1">
        <v>4.8754076801683324</v>
      </c>
      <c r="Q180" s="1">
        <v>38020</v>
      </c>
      <c r="R180" s="1">
        <v>4.9989988407629884</v>
      </c>
      <c r="S180" s="1">
        <v>37956</v>
      </c>
    </row>
    <row r="181" spans="1:19" x14ac:dyDescent="0.25">
      <c r="A181" s="22" t="str">
        <f t="shared" si="3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1990</v>
      </c>
      <c r="H181" s="1">
        <v>4.1748798076923075</v>
      </c>
      <c r="I181" s="1">
        <v>1664</v>
      </c>
      <c r="J181" s="1">
        <v>4.6110444177671068</v>
      </c>
      <c r="K181" s="1">
        <v>1666</v>
      </c>
      <c r="L181" s="1">
        <v>4.6550270921131851</v>
      </c>
      <c r="M181" s="1">
        <v>1661</v>
      </c>
      <c r="N181" s="1">
        <v>4.2962740384615383</v>
      </c>
      <c r="O181" s="1">
        <v>1664</v>
      </c>
      <c r="P181" s="1">
        <v>4.8432076600837819</v>
      </c>
      <c r="Q181" s="1">
        <v>1671</v>
      </c>
      <c r="R181" s="1">
        <v>4.9095266626722589</v>
      </c>
      <c r="S181" s="1">
        <v>1669</v>
      </c>
    </row>
    <row r="182" spans="1:19" x14ac:dyDescent="0.25">
      <c r="A182" s="22" t="str">
        <f t="shared" si="3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4567</v>
      </c>
      <c r="H182" s="1">
        <v>4.2225063938618925</v>
      </c>
      <c r="I182" s="1">
        <v>3910</v>
      </c>
      <c r="J182" s="1">
        <v>4.6150691952844696</v>
      </c>
      <c r="K182" s="1">
        <v>3902</v>
      </c>
      <c r="L182" s="1">
        <v>4.7426225301513982</v>
      </c>
      <c r="M182" s="1">
        <v>3897</v>
      </c>
      <c r="N182" s="1">
        <v>4.482546201232033</v>
      </c>
      <c r="O182" s="1">
        <v>3896</v>
      </c>
      <c r="P182" s="1">
        <v>4.8097548518896831</v>
      </c>
      <c r="Q182" s="1">
        <v>3916</v>
      </c>
      <c r="R182" s="1">
        <v>4.960583567954953</v>
      </c>
      <c r="S182" s="1">
        <v>3907</v>
      </c>
    </row>
    <row r="183" spans="1:19" x14ac:dyDescent="0.25">
      <c r="A183" s="22" t="str">
        <f t="shared" si="3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12471</v>
      </c>
      <c r="H183" s="1">
        <v>3.792627158189454</v>
      </c>
      <c r="I183" s="1">
        <v>10715</v>
      </c>
      <c r="J183" s="1">
        <v>4.5778838057816449</v>
      </c>
      <c r="K183" s="1">
        <v>10689</v>
      </c>
      <c r="L183" s="1">
        <v>4.5546501826355721</v>
      </c>
      <c r="M183" s="1">
        <v>10677</v>
      </c>
      <c r="N183" s="1">
        <v>4.4890510948905114</v>
      </c>
      <c r="O183" s="1">
        <v>10686</v>
      </c>
      <c r="P183" s="1">
        <v>4.8186654223051795</v>
      </c>
      <c r="Q183" s="1">
        <v>10715</v>
      </c>
      <c r="R183" s="1">
        <v>4.9374766355140185</v>
      </c>
      <c r="S183" s="1">
        <v>10700</v>
      </c>
    </row>
    <row r="184" spans="1:19" x14ac:dyDescent="0.25">
      <c r="A184" s="22" t="str">
        <f t="shared" si="3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9129</v>
      </c>
      <c r="H184" s="1">
        <v>3.9547603833865814</v>
      </c>
      <c r="I184" s="1">
        <v>7825</v>
      </c>
      <c r="J184" s="1">
        <v>4.6241524881668159</v>
      </c>
      <c r="K184" s="1">
        <v>7817</v>
      </c>
      <c r="L184" s="1">
        <v>4.6699974378683065</v>
      </c>
      <c r="M184" s="1">
        <v>7806</v>
      </c>
      <c r="N184" s="1">
        <v>4.5431940528069727</v>
      </c>
      <c r="O184" s="1">
        <v>7802</v>
      </c>
      <c r="P184" s="1">
        <v>4.8449464012251147</v>
      </c>
      <c r="Q184" s="1">
        <v>7836</v>
      </c>
      <c r="R184" s="1">
        <v>4.9667349027635623</v>
      </c>
      <c r="S184" s="1">
        <v>7816</v>
      </c>
    </row>
    <row r="185" spans="1:19" x14ac:dyDescent="0.25">
      <c r="A185" s="22" t="str">
        <f t="shared" si="3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4.6341463414634143</v>
      </c>
      <c r="I185" s="1">
        <v>123</v>
      </c>
      <c r="J185" s="1">
        <v>5.0162601626016263</v>
      </c>
      <c r="K185" s="1">
        <v>123</v>
      </c>
      <c r="L185" s="1">
        <v>5.1382113821138216</v>
      </c>
      <c r="M185" s="1">
        <v>123</v>
      </c>
      <c r="N185" s="1">
        <v>4.8617886178861784</v>
      </c>
      <c r="O185" s="1">
        <v>123</v>
      </c>
      <c r="P185" s="1">
        <v>5.2520325203252032</v>
      </c>
      <c r="Q185" s="1">
        <v>123</v>
      </c>
      <c r="R185" s="1">
        <v>5.3252032520325203</v>
      </c>
      <c r="S185" s="1">
        <v>123</v>
      </c>
    </row>
    <row r="186" spans="1:19" x14ac:dyDescent="0.25">
      <c r="A186" s="22" t="str">
        <f t="shared" si="3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3215</v>
      </c>
      <c r="H186" s="1">
        <v>3.5850155279503104</v>
      </c>
      <c r="I186" s="1">
        <v>2576</v>
      </c>
      <c r="J186" s="1">
        <v>4.3919968919968921</v>
      </c>
      <c r="K186" s="1">
        <v>2574</v>
      </c>
      <c r="L186" s="1">
        <v>4.4684824902723737</v>
      </c>
      <c r="M186" s="1">
        <v>2570</v>
      </c>
      <c r="N186" s="1">
        <v>4.0751265083690154</v>
      </c>
      <c r="O186" s="1">
        <v>2569</v>
      </c>
      <c r="P186" s="1">
        <v>4.7328155339805829</v>
      </c>
      <c r="Q186" s="1">
        <v>2575</v>
      </c>
      <c r="R186" s="1">
        <v>4.8881118881118883</v>
      </c>
      <c r="S186" s="1">
        <v>2574</v>
      </c>
    </row>
    <row r="187" spans="1:19" x14ac:dyDescent="0.25">
      <c r="A187" s="22" t="str">
        <f t="shared" si="3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3302</v>
      </c>
      <c r="H187" s="1">
        <v>4.2140630412192586</v>
      </c>
      <c r="I187" s="1">
        <v>2887</v>
      </c>
      <c r="J187" s="1">
        <v>4.8292259632072199</v>
      </c>
      <c r="K187" s="1">
        <v>2881</v>
      </c>
      <c r="L187" s="1">
        <v>4.8098885793871871</v>
      </c>
      <c r="M187" s="1">
        <v>2872</v>
      </c>
      <c r="N187" s="1">
        <v>4.7324973876698015</v>
      </c>
      <c r="O187" s="1">
        <v>2871</v>
      </c>
      <c r="P187" s="1">
        <v>5.0499133448873481</v>
      </c>
      <c r="Q187" s="1">
        <v>2885</v>
      </c>
      <c r="R187" s="1">
        <v>5.1699618453000351</v>
      </c>
      <c r="S187" s="1">
        <v>2883</v>
      </c>
    </row>
    <row r="188" spans="1:19" x14ac:dyDescent="0.25">
      <c r="A188" s="22" t="str">
        <f t="shared" si="3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6735</v>
      </c>
      <c r="H188" s="1">
        <v>4.0861768802228413</v>
      </c>
      <c r="I188" s="1">
        <v>5744</v>
      </c>
      <c r="J188" s="1">
        <v>4.8379274249825537</v>
      </c>
      <c r="K188" s="1">
        <v>5732</v>
      </c>
      <c r="L188" s="1">
        <v>4.6989191073919105</v>
      </c>
      <c r="M188" s="1">
        <v>5736</v>
      </c>
      <c r="N188" s="1">
        <v>4.6314779270633402</v>
      </c>
      <c r="O188" s="1">
        <v>5731</v>
      </c>
      <c r="P188" s="1">
        <v>5.0194986072423395</v>
      </c>
      <c r="Q188" s="1">
        <v>5744</v>
      </c>
      <c r="R188" s="1">
        <v>5.1377987092272805</v>
      </c>
      <c r="S188" s="1">
        <v>5733</v>
      </c>
    </row>
    <row r="189" spans="1:19" x14ac:dyDescent="0.25">
      <c r="A189" s="22" t="str">
        <f t="shared" si="3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112</v>
      </c>
      <c r="H189" s="1">
        <v>3.9895833333333335</v>
      </c>
      <c r="I189" s="1">
        <v>96</v>
      </c>
      <c r="J189" s="1">
        <v>4.802083333333333</v>
      </c>
      <c r="K189" s="1">
        <v>96</v>
      </c>
      <c r="L189" s="1">
        <v>4.810526315789474</v>
      </c>
      <c r="M189" s="1">
        <v>95</v>
      </c>
      <c r="N189" s="1">
        <v>4.697916666666667</v>
      </c>
      <c r="O189" s="1">
        <v>96</v>
      </c>
      <c r="P189" s="1">
        <v>5.072916666666667</v>
      </c>
      <c r="Q189" s="1">
        <v>96</v>
      </c>
      <c r="R189" s="1">
        <v>5.15625</v>
      </c>
      <c r="S189" s="1">
        <v>96</v>
      </c>
    </row>
    <row r="190" spans="1:19" x14ac:dyDescent="0.25">
      <c r="A190" s="22" t="str">
        <f t="shared" ref="A190:A242" si="4">E190&amp;C190&amp;D190</f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801</v>
      </c>
      <c r="H190" s="1">
        <v>4.5236641221374043</v>
      </c>
      <c r="I190" s="1">
        <v>655</v>
      </c>
      <c r="J190" s="1">
        <v>4.8809160305343511</v>
      </c>
      <c r="K190" s="1">
        <v>655</v>
      </c>
      <c r="L190" s="1">
        <v>4.879204892966361</v>
      </c>
      <c r="M190" s="1">
        <v>654</v>
      </c>
      <c r="N190" s="1">
        <v>4.6091603053435115</v>
      </c>
      <c r="O190" s="1">
        <v>655</v>
      </c>
      <c r="P190" s="1">
        <v>5.0517503805175039</v>
      </c>
      <c r="Q190" s="1">
        <v>657</v>
      </c>
      <c r="R190" s="1">
        <v>5.1419847328244277</v>
      </c>
      <c r="S190" s="1">
        <v>655</v>
      </c>
    </row>
    <row r="191" spans="1:19" x14ac:dyDescent="0.25">
      <c r="A191" s="22" t="str">
        <f t="shared" si="4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3.7850362925739809</v>
      </c>
      <c r="I191" s="1">
        <v>1791</v>
      </c>
      <c r="J191" s="1">
        <v>4.652707984366276</v>
      </c>
      <c r="K191" s="1">
        <v>1791</v>
      </c>
      <c r="L191" s="1">
        <v>4.6618222470654</v>
      </c>
      <c r="M191" s="1">
        <v>1789</v>
      </c>
      <c r="N191" s="1">
        <v>4.320290665176076</v>
      </c>
      <c r="O191" s="1">
        <v>1789</v>
      </c>
      <c r="P191" s="1">
        <v>4.882352941176471</v>
      </c>
      <c r="Q191" s="1">
        <v>1802</v>
      </c>
      <c r="R191" s="1">
        <v>5.0311111111111115</v>
      </c>
      <c r="S191" s="1">
        <v>1800</v>
      </c>
    </row>
    <row r="192" spans="1:19" x14ac:dyDescent="0.25">
      <c r="A192" s="22" t="str">
        <f t="shared" si="4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741</v>
      </c>
      <c r="H192" s="1">
        <v>3.789049919484702</v>
      </c>
      <c r="I192" s="1">
        <v>621</v>
      </c>
      <c r="J192" s="1">
        <v>4.5411954765751208</v>
      </c>
      <c r="K192" s="1">
        <v>619</v>
      </c>
      <c r="L192" s="1">
        <v>4.5483870967741939</v>
      </c>
      <c r="M192" s="1">
        <v>620</v>
      </c>
      <c r="N192" s="1">
        <v>4.3177419354838706</v>
      </c>
      <c r="O192" s="1">
        <v>620</v>
      </c>
      <c r="P192" s="1">
        <v>4.776527331189711</v>
      </c>
      <c r="Q192" s="1">
        <v>622</v>
      </c>
      <c r="R192" s="1">
        <v>4.8534621578099841</v>
      </c>
      <c r="S192" s="1">
        <v>621</v>
      </c>
    </row>
    <row r="193" spans="1:19" x14ac:dyDescent="0.25">
      <c r="A193" s="22" t="str">
        <f t="shared" si="4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772</v>
      </c>
      <c r="H193" s="1">
        <v>3.9770992366412212</v>
      </c>
      <c r="I193" s="1">
        <v>655</v>
      </c>
      <c r="J193" s="1">
        <v>4.6152671755725194</v>
      </c>
      <c r="K193" s="1">
        <v>655</v>
      </c>
      <c r="L193" s="1">
        <v>4.7044410413476268</v>
      </c>
      <c r="M193" s="1">
        <v>653</v>
      </c>
      <c r="N193" s="1">
        <v>4.3465648854961829</v>
      </c>
      <c r="O193" s="1">
        <v>655</v>
      </c>
      <c r="P193" s="1">
        <v>4.9330289193302894</v>
      </c>
      <c r="Q193" s="1">
        <v>657</v>
      </c>
      <c r="R193" s="1">
        <v>5.0640243902439028</v>
      </c>
      <c r="S193" s="1">
        <v>656</v>
      </c>
    </row>
    <row r="194" spans="1:19" x14ac:dyDescent="0.25">
      <c r="A194" s="22" t="str">
        <f t="shared" si="4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4.5777777777777775</v>
      </c>
      <c r="I194" s="1">
        <v>45</v>
      </c>
      <c r="J194" s="1">
        <v>4.8888888888888893</v>
      </c>
      <c r="K194" s="1">
        <v>45</v>
      </c>
      <c r="L194" s="1">
        <v>4.5111111111111111</v>
      </c>
      <c r="M194" s="1">
        <v>45</v>
      </c>
      <c r="N194" s="1">
        <v>4.5777777777777775</v>
      </c>
      <c r="O194" s="1">
        <v>45</v>
      </c>
      <c r="P194" s="1">
        <v>5.0222222222222221</v>
      </c>
      <c r="Q194" s="1">
        <v>45</v>
      </c>
      <c r="R194" s="1">
        <v>4.9545454545454541</v>
      </c>
      <c r="S194" s="1">
        <v>44</v>
      </c>
    </row>
    <row r="195" spans="1:19" x14ac:dyDescent="0.25">
      <c r="A195" s="22" t="str">
        <f t="shared" si="4"/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89</v>
      </c>
      <c r="H195" s="1">
        <v>4.1851851851851851</v>
      </c>
      <c r="I195" s="1">
        <v>81</v>
      </c>
      <c r="J195" s="1">
        <v>4.6790123456790127</v>
      </c>
      <c r="K195" s="1">
        <v>81</v>
      </c>
      <c r="L195" s="1">
        <v>4.8148148148148149</v>
      </c>
      <c r="M195" s="1">
        <v>81</v>
      </c>
      <c r="N195" s="1">
        <v>4.7407407407407405</v>
      </c>
      <c r="O195" s="1">
        <v>81</v>
      </c>
      <c r="P195" s="1">
        <v>4.8395061728395063</v>
      </c>
      <c r="Q195" s="1">
        <v>81</v>
      </c>
      <c r="R195" s="1">
        <v>5.0625</v>
      </c>
      <c r="S195" s="1">
        <v>80</v>
      </c>
    </row>
    <row r="196" spans="1:19" x14ac:dyDescent="0.25">
      <c r="A196" s="22" t="str">
        <f t="shared" si="4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36</v>
      </c>
      <c r="H196" s="1">
        <v>4.3793103448275863</v>
      </c>
      <c r="I196" s="1">
        <v>29</v>
      </c>
      <c r="J196" s="1">
        <v>4.8275862068965516</v>
      </c>
      <c r="K196" s="1">
        <v>29</v>
      </c>
      <c r="L196" s="1">
        <v>4.8965517241379306</v>
      </c>
      <c r="M196" s="1">
        <v>29</v>
      </c>
      <c r="N196" s="1">
        <v>4.5517241379310347</v>
      </c>
      <c r="O196" s="1">
        <v>29</v>
      </c>
      <c r="P196" s="1">
        <v>5.1034482758620694</v>
      </c>
      <c r="Q196" s="1">
        <v>29</v>
      </c>
      <c r="R196" s="1">
        <v>5.3448275862068968</v>
      </c>
      <c r="S196" s="1">
        <v>29</v>
      </c>
    </row>
    <row r="197" spans="1:19" x14ac:dyDescent="0.25">
      <c r="A197" s="22" t="str">
        <f t="shared" si="4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40</v>
      </c>
      <c r="H197" s="1">
        <v>4.1142857142857139</v>
      </c>
      <c r="I197" s="1">
        <v>35</v>
      </c>
      <c r="J197" s="1">
        <v>4.6857142857142859</v>
      </c>
      <c r="K197" s="1">
        <v>35</v>
      </c>
      <c r="L197" s="1">
        <v>4.5428571428571427</v>
      </c>
      <c r="M197" s="1">
        <v>35</v>
      </c>
      <c r="N197" s="1">
        <v>4.2571428571428571</v>
      </c>
      <c r="O197" s="1">
        <v>35</v>
      </c>
      <c r="P197" s="1">
        <v>4.6571428571428575</v>
      </c>
      <c r="Q197" s="1">
        <v>35</v>
      </c>
      <c r="R197" s="1">
        <v>5</v>
      </c>
      <c r="S197" s="1">
        <v>35</v>
      </c>
    </row>
    <row r="198" spans="1:19" x14ac:dyDescent="0.25">
      <c r="A198" s="22" t="str">
        <f t="shared" si="4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120</v>
      </c>
      <c r="H198" s="1">
        <v>4.0283018867924527</v>
      </c>
      <c r="I198" s="1">
        <v>106</v>
      </c>
      <c r="J198" s="1">
        <v>4.4056603773584904</v>
      </c>
      <c r="K198" s="1">
        <v>106</v>
      </c>
      <c r="L198" s="1">
        <v>4.4905660377358494</v>
      </c>
      <c r="M198" s="1">
        <v>106</v>
      </c>
      <c r="N198" s="1">
        <v>4.2571428571428571</v>
      </c>
      <c r="O198" s="1">
        <v>105</v>
      </c>
      <c r="P198" s="1">
        <v>4.4716981132075473</v>
      </c>
      <c r="Q198" s="1">
        <v>106</v>
      </c>
      <c r="R198" s="1">
        <v>4.6698113207547172</v>
      </c>
      <c r="S198" s="1">
        <v>106</v>
      </c>
    </row>
    <row r="199" spans="1:19" x14ac:dyDescent="0.25">
      <c r="A199" s="22" t="str">
        <f t="shared" si="4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230</v>
      </c>
      <c r="H199" s="1">
        <v>4.1492537313432836</v>
      </c>
      <c r="I199" s="1">
        <v>201</v>
      </c>
      <c r="J199" s="1">
        <v>4.835</v>
      </c>
      <c r="K199" s="1">
        <v>200</v>
      </c>
      <c r="L199" s="1">
        <v>4.91</v>
      </c>
      <c r="M199" s="1">
        <v>200</v>
      </c>
      <c r="N199" s="1">
        <v>5.0301507537688446</v>
      </c>
      <c r="O199" s="1">
        <v>199</v>
      </c>
      <c r="P199" s="1">
        <v>4.9402985074626864</v>
      </c>
      <c r="Q199" s="1">
        <v>201</v>
      </c>
      <c r="R199" s="1">
        <v>5.1343283582089549</v>
      </c>
      <c r="S199" s="1">
        <v>201</v>
      </c>
    </row>
    <row r="200" spans="1:19" x14ac:dyDescent="0.25">
      <c r="A200" s="22" t="str">
        <f t="shared" si="4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3302</v>
      </c>
      <c r="H200" s="1">
        <v>4.2140630412192586</v>
      </c>
      <c r="I200" s="1">
        <v>2887</v>
      </c>
      <c r="J200" s="1">
        <v>4.8292259632072199</v>
      </c>
      <c r="K200" s="1">
        <v>2881</v>
      </c>
      <c r="L200" s="1">
        <v>4.8098885793871871</v>
      </c>
      <c r="M200" s="1">
        <v>2872</v>
      </c>
      <c r="N200" s="1">
        <v>4.7324973876698015</v>
      </c>
      <c r="O200" s="1">
        <v>2871</v>
      </c>
      <c r="P200" s="1">
        <v>5.0499133448873481</v>
      </c>
      <c r="Q200" s="1">
        <v>2885</v>
      </c>
      <c r="R200" s="1">
        <v>5.1699618453000351</v>
      </c>
      <c r="S200" s="1">
        <v>2883</v>
      </c>
    </row>
    <row r="201" spans="1:19" x14ac:dyDescent="0.25">
      <c r="A201" s="22" t="str">
        <f t="shared" si="4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548</v>
      </c>
      <c r="H201" s="1">
        <v>3.6620370370370372</v>
      </c>
      <c r="I201" s="1">
        <v>432</v>
      </c>
      <c r="J201" s="1">
        <v>4.4756380510440836</v>
      </c>
      <c r="K201" s="1">
        <v>431</v>
      </c>
      <c r="L201" s="1">
        <v>4.5780885780885781</v>
      </c>
      <c r="M201" s="1">
        <v>429</v>
      </c>
      <c r="N201" s="1">
        <v>4.4534883720930232</v>
      </c>
      <c r="O201" s="1">
        <v>430</v>
      </c>
      <c r="P201" s="1">
        <v>4.7690531177829101</v>
      </c>
      <c r="Q201" s="1">
        <v>433</v>
      </c>
      <c r="R201" s="1">
        <v>5.1108545034642034</v>
      </c>
      <c r="S201" s="1">
        <v>433</v>
      </c>
    </row>
    <row r="202" spans="1:19" x14ac:dyDescent="0.25">
      <c r="A202" s="22" t="str">
        <f t="shared" si="4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4.5</v>
      </c>
      <c r="I202" s="1">
        <v>4</v>
      </c>
      <c r="J202" s="1">
        <v>5</v>
      </c>
      <c r="K202" s="1">
        <v>4</v>
      </c>
      <c r="L202" s="1">
        <v>4.75</v>
      </c>
      <c r="M202" s="1">
        <v>4</v>
      </c>
      <c r="N202" s="1">
        <v>5</v>
      </c>
      <c r="O202" s="1">
        <v>4</v>
      </c>
      <c r="P202" s="1">
        <v>5.25</v>
      </c>
      <c r="Q202" s="1">
        <v>4</v>
      </c>
      <c r="R202" s="1">
        <v>5</v>
      </c>
      <c r="S202" s="1">
        <v>4</v>
      </c>
    </row>
    <row r="203" spans="1:19" x14ac:dyDescent="0.25">
      <c r="A203" s="22" t="str">
        <f t="shared" si="4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4.6386554621848743</v>
      </c>
      <c r="I203" s="1">
        <v>119</v>
      </c>
      <c r="J203" s="1">
        <v>5.0168067226890756</v>
      </c>
      <c r="K203" s="1">
        <v>119</v>
      </c>
      <c r="L203" s="1">
        <v>5.151260504201681</v>
      </c>
      <c r="M203" s="1">
        <v>119</v>
      </c>
      <c r="N203" s="1">
        <v>4.8571428571428568</v>
      </c>
      <c r="O203" s="1">
        <v>119</v>
      </c>
      <c r="P203" s="1">
        <v>5.2521008403361344</v>
      </c>
      <c r="Q203" s="1">
        <v>119</v>
      </c>
      <c r="R203" s="1">
        <v>5.3361344537815123</v>
      </c>
      <c r="S203" s="1">
        <v>119</v>
      </c>
    </row>
    <row r="204" spans="1:19" x14ac:dyDescent="0.25">
      <c r="A204" s="22" t="str">
        <f t="shared" si="4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366</v>
      </c>
      <c r="H204" s="1">
        <v>4.170278637770898</v>
      </c>
      <c r="I204" s="1">
        <v>323</v>
      </c>
      <c r="J204" s="1">
        <v>4.4753086419753085</v>
      </c>
      <c r="K204" s="1">
        <v>324</v>
      </c>
      <c r="L204" s="1">
        <v>4.6315789473684212</v>
      </c>
      <c r="M204" s="1">
        <v>323</v>
      </c>
      <c r="N204" s="1">
        <v>4.4320987654320989</v>
      </c>
      <c r="O204" s="1">
        <v>324</v>
      </c>
      <c r="P204" s="1">
        <v>4.6987577639751557</v>
      </c>
      <c r="Q204" s="1">
        <v>322</v>
      </c>
      <c r="R204" s="1">
        <v>4.8105590062111805</v>
      </c>
      <c r="S204" s="1">
        <v>322</v>
      </c>
    </row>
    <row r="205" spans="1:19" x14ac:dyDescent="0.25">
      <c r="A205" s="22" t="str">
        <f t="shared" si="4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62</v>
      </c>
      <c r="H205" s="1">
        <v>4.666666666666667</v>
      </c>
      <c r="I205" s="1">
        <v>54</v>
      </c>
      <c r="J205" s="1">
        <v>4.3703703703703702</v>
      </c>
      <c r="K205" s="1">
        <v>54</v>
      </c>
      <c r="L205" s="1">
        <v>4.8490566037735849</v>
      </c>
      <c r="M205" s="1">
        <v>53</v>
      </c>
      <c r="N205" s="1">
        <v>4.4814814814814818</v>
      </c>
      <c r="O205" s="1">
        <v>54</v>
      </c>
      <c r="P205" s="1">
        <v>4.4814814814814818</v>
      </c>
      <c r="Q205" s="1">
        <v>54</v>
      </c>
      <c r="R205" s="1">
        <v>4.8518518518518521</v>
      </c>
      <c r="S205" s="1">
        <v>54</v>
      </c>
    </row>
    <row r="206" spans="1:19" x14ac:dyDescent="0.25">
      <c r="A206" s="22" t="str">
        <f t="shared" si="4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177</v>
      </c>
      <c r="H206" s="1">
        <v>3.9539473684210527</v>
      </c>
      <c r="I206" s="1">
        <v>152</v>
      </c>
      <c r="J206" s="1">
        <v>4.5555555555555554</v>
      </c>
      <c r="K206" s="1">
        <v>153</v>
      </c>
      <c r="L206" s="1">
        <v>4.5424836601307188</v>
      </c>
      <c r="M206" s="1">
        <v>153</v>
      </c>
      <c r="N206" s="1">
        <v>3.9736842105263159</v>
      </c>
      <c r="O206" s="1">
        <v>152</v>
      </c>
      <c r="P206" s="1">
        <v>4.5921052631578947</v>
      </c>
      <c r="Q206" s="1">
        <v>152</v>
      </c>
      <c r="R206" s="1">
        <v>4.6710526315789478</v>
      </c>
      <c r="S206" s="1">
        <v>152</v>
      </c>
    </row>
    <row r="207" spans="1:19" x14ac:dyDescent="0.25">
      <c r="A207" s="22" t="str">
        <f t="shared" si="4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126</v>
      </c>
      <c r="H207" s="1">
        <v>3.9595959595959598</v>
      </c>
      <c r="I207" s="1">
        <v>99</v>
      </c>
      <c r="J207" s="1">
        <v>4.6224489795918364</v>
      </c>
      <c r="K207" s="1">
        <v>98</v>
      </c>
      <c r="L207" s="1">
        <v>4.8265306122448983</v>
      </c>
      <c r="M207" s="1">
        <v>98</v>
      </c>
      <c r="N207" s="1">
        <v>4.3469387755102042</v>
      </c>
      <c r="O207" s="1">
        <v>98</v>
      </c>
      <c r="P207" s="1">
        <v>4.8811881188118811</v>
      </c>
      <c r="Q207" s="1">
        <v>101</v>
      </c>
      <c r="R207" s="1">
        <v>5.01</v>
      </c>
      <c r="S207" s="1">
        <v>100</v>
      </c>
    </row>
    <row r="208" spans="1:19" x14ac:dyDescent="0.25">
      <c r="A208" s="22" t="str">
        <f t="shared" si="4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651</v>
      </c>
      <c r="H208" s="1">
        <v>4.2640449438202248</v>
      </c>
      <c r="I208" s="1">
        <v>534</v>
      </c>
      <c r="J208" s="1">
        <v>4.7902621722846446</v>
      </c>
      <c r="K208" s="1">
        <v>534</v>
      </c>
      <c r="L208" s="1">
        <v>4.8014981273408237</v>
      </c>
      <c r="M208" s="1">
        <v>534</v>
      </c>
      <c r="N208" s="1">
        <v>4.5234521575984994</v>
      </c>
      <c r="O208" s="1">
        <v>533</v>
      </c>
      <c r="P208" s="1">
        <v>5.0411214953271024</v>
      </c>
      <c r="Q208" s="1">
        <v>535</v>
      </c>
      <c r="R208" s="1">
        <v>5.1071428571428568</v>
      </c>
      <c r="S208" s="1">
        <v>532</v>
      </c>
    </row>
    <row r="209" spans="1:19" x14ac:dyDescent="0.25">
      <c r="A209" s="22" t="str">
        <f t="shared" si="4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112</v>
      </c>
      <c r="H209" s="1">
        <v>3.9895833333333335</v>
      </c>
      <c r="I209" s="1">
        <v>96</v>
      </c>
      <c r="J209" s="1">
        <v>4.802083333333333</v>
      </c>
      <c r="K209" s="1">
        <v>96</v>
      </c>
      <c r="L209" s="1">
        <v>4.810526315789474</v>
      </c>
      <c r="M209" s="1">
        <v>95</v>
      </c>
      <c r="N209" s="1">
        <v>4.697916666666667</v>
      </c>
      <c r="O209" s="1">
        <v>96</v>
      </c>
      <c r="P209" s="1">
        <v>5.072916666666667</v>
      </c>
      <c r="Q209" s="1">
        <v>96</v>
      </c>
      <c r="R209" s="1">
        <v>5.15625</v>
      </c>
      <c r="S209" s="1">
        <v>96</v>
      </c>
    </row>
    <row r="210" spans="1:19" x14ac:dyDescent="0.25">
      <c r="A210" s="22" t="str">
        <f t="shared" si="4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1618</v>
      </c>
      <c r="H210" s="1">
        <v>4.2035587188612098</v>
      </c>
      <c r="I210" s="1">
        <v>1405</v>
      </c>
      <c r="J210" s="1">
        <v>4.5657142857142858</v>
      </c>
      <c r="K210" s="1">
        <v>1400</v>
      </c>
      <c r="L210" s="1">
        <v>4.7512508934953539</v>
      </c>
      <c r="M210" s="1">
        <v>1399</v>
      </c>
      <c r="N210" s="1">
        <v>4.5604002859185133</v>
      </c>
      <c r="O210" s="1">
        <v>1399</v>
      </c>
      <c r="P210" s="1">
        <v>4.7727272727272725</v>
      </c>
      <c r="Q210" s="1">
        <v>1408</v>
      </c>
      <c r="R210" s="1">
        <v>4.9445234708392602</v>
      </c>
      <c r="S210" s="1">
        <v>1406</v>
      </c>
    </row>
    <row r="211" spans="1:19" x14ac:dyDescent="0.25">
      <c r="A211" s="22" t="str">
        <f t="shared" si="4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143</v>
      </c>
      <c r="H211" s="1">
        <v>4.4960629921259843</v>
      </c>
      <c r="I211" s="1">
        <v>127</v>
      </c>
      <c r="J211" s="1">
        <v>4.6141732283464565</v>
      </c>
      <c r="K211" s="1">
        <v>127</v>
      </c>
      <c r="L211" s="1">
        <v>4.7380952380952381</v>
      </c>
      <c r="M211" s="1">
        <v>126</v>
      </c>
      <c r="N211" s="1">
        <v>4.3070866141732287</v>
      </c>
      <c r="O211" s="1">
        <v>127</v>
      </c>
      <c r="P211" s="1">
        <v>4.7286821705426361</v>
      </c>
      <c r="Q211" s="1">
        <v>129</v>
      </c>
      <c r="R211" s="1">
        <v>4.7906976744186043</v>
      </c>
      <c r="S211" s="1">
        <v>129</v>
      </c>
    </row>
    <row r="212" spans="1:19" x14ac:dyDescent="0.25">
      <c r="A212" s="22" t="str">
        <f t="shared" si="4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3.7850362925739809</v>
      </c>
      <c r="I212" s="1">
        <v>1791</v>
      </c>
      <c r="J212" s="1">
        <v>4.652707984366276</v>
      </c>
      <c r="K212" s="1">
        <v>1791</v>
      </c>
      <c r="L212" s="1">
        <v>4.6618222470654</v>
      </c>
      <c r="M212" s="1">
        <v>1789</v>
      </c>
      <c r="N212" s="1">
        <v>4.320290665176076</v>
      </c>
      <c r="O212" s="1">
        <v>1789</v>
      </c>
      <c r="P212" s="1">
        <v>4.882352941176471</v>
      </c>
      <c r="Q212" s="1">
        <v>1802</v>
      </c>
      <c r="R212" s="1">
        <v>5.0311111111111115</v>
      </c>
      <c r="S212" s="1">
        <v>1800</v>
      </c>
    </row>
    <row r="213" spans="1:19" x14ac:dyDescent="0.25">
      <c r="A213" s="22" t="str">
        <f t="shared" si="4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4179</v>
      </c>
      <c r="H213" s="1">
        <v>3.6328729281767957</v>
      </c>
      <c r="I213" s="1">
        <v>3620</v>
      </c>
      <c r="J213" s="1">
        <v>4.564435840707965</v>
      </c>
      <c r="K213" s="1">
        <v>3616</v>
      </c>
      <c r="L213" s="1">
        <v>4.4415188470066518</v>
      </c>
      <c r="M213" s="1">
        <v>3608</v>
      </c>
      <c r="N213" s="1">
        <v>4.4676079734219272</v>
      </c>
      <c r="O213" s="1">
        <v>3612</v>
      </c>
      <c r="P213" s="1">
        <v>4.7997790665561997</v>
      </c>
      <c r="Q213" s="1">
        <v>3621</v>
      </c>
      <c r="R213" s="1">
        <v>4.8518415951260039</v>
      </c>
      <c r="S213" s="1">
        <v>3611</v>
      </c>
    </row>
    <row r="214" spans="1:19" x14ac:dyDescent="0.25">
      <c r="A214" s="22" t="str">
        <f t="shared" si="4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291</v>
      </c>
      <c r="H214" s="1">
        <v>3.5672268907563027</v>
      </c>
      <c r="I214" s="1">
        <v>238</v>
      </c>
      <c r="J214" s="1">
        <v>4.7100840336134455</v>
      </c>
      <c r="K214" s="1">
        <v>238</v>
      </c>
      <c r="L214" s="1">
        <v>4.6313559322033901</v>
      </c>
      <c r="M214" s="1">
        <v>236</v>
      </c>
      <c r="N214" s="1">
        <v>4.3571428571428568</v>
      </c>
      <c r="O214" s="1">
        <v>238</v>
      </c>
      <c r="P214" s="1">
        <v>4.9537815126050422</v>
      </c>
      <c r="Q214" s="1">
        <v>238</v>
      </c>
      <c r="R214" s="1">
        <v>4.9702127659574469</v>
      </c>
      <c r="S214" s="1">
        <v>235</v>
      </c>
    </row>
    <row r="215" spans="1:19" x14ac:dyDescent="0.25">
      <c r="A215" s="22" t="str">
        <f t="shared" si="4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853</v>
      </c>
      <c r="H215" s="1">
        <v>3.9918144611186901</v>
      </c>
      <c r="I215" s="1">
        <v>733</v>
      </c>
      <c r="J215" s="1">
        <v>4.5444596443228455</v>
      </c>
      <c r="K215" s="1">
        <v>731</v>
      </c>
      <c r="L215" s="1">
        <v>4.6180081855388817</v>
      </c>
      <c r="M215" s="1">
        <v>733</v>
      </c>
      <c r="N215" s="1">
        <v>4.4665757162346518</v>
      </c>
      <c r="O215" s="1">
        <v>733</v>
      </c>
      <c r="P215" s="1">
        <v>4.7547683923705719</v>
      </c>
      <c r="Q215" s="1">
        <v>734</v>
      </c>
      <c r="R215" s="1">
        <v>4.885402455661664</v>
      </c>
      <c r="S215" s="1">
        <v>733</v>
      </c>
    </row>
    <row r="216" spans="1:19" x14ac:dyDescent="0.25">
      <c r="A216" s="22" t="str">
        <f t="shared" si="4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323</v>
      </c>
      <c r="H216" s="1">
        <v>3.3018867924528301</v>
      </c>
      <c r="I216" s="1">
        <v>265</v>
      </c>
      <c r="J216" s="1">
        <v>4.3977272727272725</v>
      </c>
      <c r="K216" s="1">
        <v>264</v>
      </c>
      <c r="L216" s="1">
        <v>4.4545454545454541</v>
      </c>
      <c r="M216" s="1">
        <v>264</v>
      </c>
      <c r="N216" s="1">
        <v>4.2348484848484844</v>
      </c>
      <c r="O216" s="1">
        <v>264</v>
      </c>
      <c r="P216" s="1">
        <v>4.6729323308270674</v>
      </c>
      <c r="Q216" s="1">
        <v>266</v>
      </c>
      <c r="R216" s="1">
        <v>5.007518796992481</v>
      </c>
      <c r="S216" s="1">
        <v>266</v>
      </c>
    </row>
    <row r="217" spans="1:19" x14ac:dyDescent="0.25">
      <c r="A217" s="22" t="str">
        <f t="shared" si="4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198</v>
      </c>
      <c r="H217" s="1">
        <v>3.6217948717948718</v>
      </c>
      <c r="I217" s="1">
        <v>156</v>
      </c>
      <c r="J217" s="1">
        <v>4.6064516129032258</v>
      </c>
      <c r="K217" s="1">
        <v>155</v>
      </c>
      <c r="L217" s="1">
        <v>4.6923076923076925</v>
      </c>
      <c r="M217" s="1">
        <v>156</v>
      </c>
      <c r="N217" s="1">
        <v>4.3076923076923075</v>
      </c>
      <c r="O217" s="1">
        <v>156</v>
      </c>
      <c r="P217" s="1">
        <v>4.7961783439490446</v>
      </c>
      <c r="Q217" s="1">
        <v>157</v>
      </c>
      <c r="R217" s="1">
        <v>4.8343949044585983</v>
      </c>
      <c r="S217" s="1">
        <v>157</v>
      </c>
    </row>
    <row r="218" spans="1:19" x14ac:dyDescent="0.25">
      <c r="A218" s="22" t="str">
        <f t="shared" si="4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168</v>
      </c>
      <c r="H218" s="1">
        <v>4.2450331125827816</v>
      </c>
      <c r="I218" s="1">
        <v>151</v>
      </c>
      <c r="J218" s="1">
        <v>4.6490066225165565</v>
      </c>
      <c r="K218" s="1">
        <v>151</v>
      </c>
      <c r="L218" s="1">
        <v>4.78</v>
      </c>
      <c r="M218" s="1">
        <v>150</v>
      </c>
      <c r="N218" s="1">
        <v>4.6577181208053693</v>
      </c>
      <c r="O218" s="1">
        <v>149</v>
      </c>
      <c r="P218" s="1">
        <v>4.7350993377483448</v>
      </c>
      <c r="Q218" s="1">
        <v>151</v>
      </c>
      <c r="R218" s="1">
        <v>5.04</v>
      </c>
      <c r="S218" s="1">
        <v>150</v>
      </c>
    </row>
    <row r="219" spans="1:19" x14ac:dyDescent="0.25">
      <c r="A219" s="22" t="str">
        <f t="shared" si="4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3214</v>
      </c>
      <c r="H219" s="1">
        <v>3.5844660194174756</v>
      </c>
      <c r="I219" s="1">
        <v>2575</v>
      </c>
      <c r="J219" s="1">
        <v>4.3913719393703845</v>
      </c>
      <c r="K219" s="1">
        <v>2573</v>
      </c>
      <c r="L219" s="1">
        <v>4.4682755936161929</v>
      </c>
      <c r="M219" s="1">
        <v>2569</v>
      </c>
      <c r="N219" s="1">
        <v>4.0743769470404985</v>
      </c>
      <c r="O219" s="1">
        <v>2568</v>
      </c>
      <c r="P219" s="1">
        <v>4.7323232323232327</v>
      </c>
      <c r="Q219" s="1">
        <v>2574</v>
      </c>
      <c r="R219" s="1">
        <v>4.8876797512631169</v>
      </c>
      <c r="S219" s="1">
        <v>2573</v>
      </c>
    </row>
    <row r="220" spans="1:19" x14ac:dyDescent="0.25">
      <c r="A220" s="22" t="str">
        <f t="shared" si="4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361</v>
      </c>
      <c r="H220" s="1">
        <v>3.9266666666666667</v>
      </c>
      <c r="I220" s="1">
        <v>300</v>
      </c>
      <c r="J220" s="1">
        <v>4.4949832775919729</v>
      </c>
      <c r="K220" s="1">
        <v>299</v>
      </c>
      <c r="L220" s="1">
        <v>4.6979865771812079</v>
      </c>
      <c r="M220" s="1">
        <v>298</v>
      </c>
      <c r="N220" s="1">
        <v>4.6610169491525424</v>
      </c>
      <c r="O220" s="1">
        <v>295</v>
      </c>
      <c r="P220" s="1">
        <v>4.6956521739130439</v>
      </c>
      <c r="Q220" s="1">
        <v>299</v>
      </c>
      <c r="R220" s="1">
        <v>5.0067114093959733</v>
      </c>
      <c r="S220" s="1">
        <v>298</v>
      </c>
    </row>
    <row r="221" spans="1:19" x14ac:dyDescent="0.25">
      <c r="A221" s="22" t="str">
        <f t="shared" si="4"/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4.1454545454545455</v>
      </c>
      <c r="I221" s="1">
        <v>110</v>
      </c>
      <c r="J221" s="1">
        <v>4.6545454545454543</v>
      </c>
      <c r="K221" s="1">
        <v>110</v>
      </c>
      <c r="L221" s="1">
        <v>4.5871559633027523</v>
      </c>
      <c r="M221" s="1">
        <v>109</v>
      </c>
      <c r="N221" s="1">
        <v>4.6090909090909093</v>
      </c>
      <c r="O221" s="1">
        <v>110</v>
      </c>
      <c r="P221" s="1">
        <v>4.8454545454545457</v>
      </c>
      <c r="Q221" s="1">
        <v>110</v>
      </c>
      <c r="R221" s="1">
        <v>4.9090909090909092</v>
      </c>
      <c r="S221" s="1">
        <v>110</v>
      </c>
    </row>
    <row r="222" spans="1:19" x14ac:dyDescent="0.25">
      <c r="A222" s="22" t="str">
        <f t="shared" si="4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18</v>
      </c>
      <c r="H222" s="1">
        <v>4.2777777777777777</v>
      </c>
      <c r="I222" s="1">
        <v>18</v>
      </c>
      <c r="J222" s="1">
        <v>5.1111111111111107</v>
      </c>
      <c r="K222" s="1">
        <v>18</v>
      </c>
      <c r="L222" s="1">
        <v>5.0555555555555554</v>
      </c>
      <c r="M222" s="1">
        <v>18</v>
      </c>
      <c r="N222" s="1">
        <v>5.1111111111111107</v>
      </c>
      <c r="O222" s="1">
        <v>18</v>
      </c>
      <c r="P222" s="1">
        <v>5.2222222222222223</v>
      </c>
      <c r="Q222" s="1">
        <v>18</v>
      </c>
      <c r="R222" s="1">
        <v>5.5</v>
      </c>
      <c r="S222" s="1">
        <v>18</v>
      </c>
    </row>
    <row r="223" spans="1:19" x14ac:dyDescent="0.25">
      <c r="A223" s="22" t="str">
        <f t="shared" si="4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1718</v>
      </c>
      <c r="H223" s="1">
        <v>3.7265361242403783</v>
      </c>
      <c r="I223" s="1">
        <v>1481</v>
      </c>
      <c r="J223" s="1">
        <v>4.5657181571815721</v>
      </c>
      <c r="K223" s="1">
        <v>1476</v>
      </c>
      <c r="L223" s="1">
        <v>4.5304878048780486</v>
      </c>
      <c r="M223" s="1">
        <v>1476</v>
      </c>
      <c r="N223" s="1">
        <v>4.4803256445047488</v>
      </c>
      <c r="O223" s="1">
        <v>1474</v>
      </c>
      <c r="P223" s="1">
        <v>4.7948717948717947</v>
      </c>
      <c r="Q223" s="1">
        <v>1482</v>
      </c>
      <c r="R223" s="1">
        <v>4.8659029649595684</v>
      </c>
      <c r="S223" s="1">
        <v>1484</v>
      </c>
    </row>
    <row r="224" spans="1:19" x14ac:dyDescent="0.25">
      <c r="A224" s="22" t="str">
        <f t="shared" si="4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211</v>
      </c>
      <c r="H224" s="1">
        <v>3.650537634408602</v>
      </c>
      <c r="I224" s="1">
        <v>186</v>
      </c>
      <c r="J224" s="1">
        <v>4.4838709677419351</v>
      </c>
      <c r="K224" s="1">
        <v>186</v>
      </c>
      <c r="L224" s="1">
        <v>4.639784946236559</v>
      </c>
      <c r="M224" s="1">
        <v>186</v>
      </c>
      <c r="N224" s="1">
        <v>4.618279569892473</v>
      </c>
      <c r="O224" s="1">
        <v>186</v>
      </c>
      <c r="P224" s="1">
        <v>4.7189189189189191</v>
      </c>
      <c r="Q224" s="1">
        <v>185</v>
      </c>
      <c r="R224" s="1">
        <v>4.9130434782608692</v>
      </c>
      <c r="S224" s="1">
        <v>184</v>
      </c>
    </row>
    <row r="225" spans="1:19" x14ac:dyDescent="0.25">
      <c r="A225" s="22" t="str">
        <f t="shared" si="4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1009</v>
      </c>
      <c r="H225" s="1">
        <v>3.7184923439340403</v>
      </c>
      <c r="I225" s="1">
        <v>849</v>
      </c>
      <c r="J225" s="1">
        <v>4.5449172576832151</v>
      </c>
      <c r="K225" s="1">
        <v>846</v>
      </c>
      <c r="L225" s="1">
        <v>4.5731132075471699</v>
      </c>
      <c r="M225" s="1">
        <v>848</v>
      </c>
      <c r="N225" s="1">
        <v>4.3609467455621305</v>
      </c>
      <c r="O225" s="1">
        <v>845</v>
      </c>
      <c r="P225" s="1">
        <v>4.7692307692307692</v>
      </c>
      <c r="Q225" s="1">
        <v>845</v>
      </c>
      <c r="R225" s="1">
        <v>4.9964539007092199</v>
      </c>
      <c r="S225" s="1">
        <v>846</v>
      </c>
    </row>
    <row r="226" spans="1:19" x14ac:dyDescent="0.25">
      <c r="A226" s="22" t="str">
        <f t="shared" si="4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3339</v>
      </c>
      <c r="H226" s="1">
        <v>4.0879422878735827</v>
      </c>
      <c r="I226" s="1">
        <v>2911</v>
      </c>
      <c r="J226" s="1">
        <v>4.6456394346776975</v>
      </c>
      <c r="K226" s="1">
        <v>2901</v>
      </c>
      <c r="L226" s="1">
        <v>4.6803589920607527</v>
      </c>
      <c r="M226" s="1">
        <v>2897</v>
      </c>
      <c r="N226" s="1">
        <v>4.5940082644628095</v>
      </c>
      <c r="O226" s="1">
        <v>2904</v>
      </c>
      <c r="P226" s="1">
        <v>4.9007214015802134</v>
      </c>
      <c r="Q226" s="1">
        <v>2911</v>
      </c>
      <c r="R226" s="1">
        <v>5.0429848693259975</v>
      </c>
      <c r="S226" s="1">
        <v>2908</v>
      </c>
    </row>
    <row r="227" spans="1:19" x14ac:dyDescent="0.25">
      <c r="A227" s="22" t="str">
        <f t="shared" si="4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4.115384615384615</v>
      </c>
      <c r="I227" s="1">
        <v>156</v>
      </c>
      <c r="J227" s="1">
        <v>4.6730769230769234</v>
      </c>
      <c r="K227" s="1">
        <v>156</v>
      </c>
      <c r="L227" s="1">
        <v>4.9358974358974361</v>
      </c>
      <c r="M227" s="1">
        <v>156</v>
      </c>
      <c r="N227" s="1">
        <v>4.4230769230769234</v>
      </c>
      <c r="O227" s="1">
        <v>156</v>
      </c>
      <c r="P227" s="1">
        <v>5.0516129032258066</v>
      </c>
      <c r="Q227" s="1">
        <v>155</v>
      </c>
      <c r="R227" s="1">
        <v>5.225806451612903</v>
      </c>
      <c r="S227" s="1">
        <v>155</v>
      </c>
    </row>
    <row r="228" spans="1:19" x14ac:dyDescent="0.25">
      <c r="A228" s="22" t="str">
        <f t="shared" si="4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67</v>
      </c>
      <c r="H228" s="1">
        <v>3.9824561403508771</v>
      </c>
      <c r="I228" s="1">
        <v>57</v>
      </c>
      <c r="J228" s="1">
        <v>4.5789473684210522</v>
      </c>
      <c r="K228" s="1">
        <v>57</v>
      </c>
      <c r="L228" s="1">
        <v>4.8596491228070171</v>
      </c>
      <c r="M228" s="1">
        <v>57</v>
      </c>
      <c r="N228" s="1">
        <v>4.5614035087719298</v>
      </c>
      <c r="O228" s="1">
        <v>57</v>
      </c>
      <c r="P228" s="1">
        <v>4.875</v>
      </c>
      <c r="Q228" s="1">
        <v>56</v>
      </c>
      <c r="R228" s="1">
        <v>4.9642857142857144</v>
      </c>
      <c r="S228" s="1">
        <v>56</v>
      </c>
    </row>
    <row r="229" spans="1:19" x14ac:dyDescent="0.25">
      <c r="A229" s="22" t="str">
        <f t="shared" si="4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984</v>
      </c>
      <c r="H229" s="1">
        <v>4.0736961451247167</v>
      </c>
      <c r="I229" s="1">
        <v>882</v>
      </c>
      <c r="J229" s="1">
        <v>4.5566893424036286</v>
      </c>
      <c r="K229" s="1">
        <v>882</v>
      </c>
      <c r="L229" s="1">
        <v>4.6518771331058018</v>
      </c>
      <c r="M229" s="1">
        <v>879</v>
      </c>
      <c r="N229" s="1">
        <v>4.441410693970421</v>
      </c>
      <c r="O229" s="1">
        <v>879</v>
      </c>
      <c r="P229" s="1">
        <v>4.8109339407744871</v>
      </c>
      <c r="Q229" s="1">
        <v>878</v>
      </c>
      <c r="R229" s="1">
        <v>4.9634703196347028</v>
      </c>
      <c r="S229" s="1">
        <v>876</v>
      </c>
    </row>
    <row r="230" spans="1:19" x14ac:dyDescent="0.25">
      <c r="A230" s="22" t="str">
        <f t="shared" si="4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1806</v>
      </c>
      <c r="H230" s="1">
        <v>3.7945296864576386</v>
      </c>
      <c r="I230" s="1">
        <v>1499</v>
      </c>
      <c r="J230" s="1">
        <v>4.5765886287625417</v>
      </c>
      <c r="K230" s="1">
        <v>1495</v>
      </c>
      <c r="L230" s="1">
        <v>4.4785809906291831</v>
      </c>
      <c r="M230" s="1">
        <v>1494</v>
      </c>
      <c r="N230" s="1">
        <v>4.4678714859437747</v>
      </c>
      <c r="O230" s="1">
        <v>1494</v>
      </c>
      <c r="P230" s="1">
        <v>4.8095872170439415</v>
      </c>
      <c r="Q230" s="1">
        <v>1502</v>
      </c>
      <c r="R230" s="1">
        <v>4.902341137123746</v>
      </c>
      <c r="S230" s="1">
        <v>1495</v>
      </c>
    </row>
    <row r="231" spans="1:19" x14ac:dyDescent="0.25">
      <c r="A231" s="22" t="str">
        <f t="shared" si="4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214</v>
      </c>
      <c r="H231" s="1">
        <v>3.8743169398907105</v>
      </c>
      <c r="I231" s="1">
        <v>183</v>
      </c>
      <c r="J231" s="1">
        <v>4.6612021857923498</v>
      </c>
      <c r="K231" s="1">
        <v>183</v>
      </c>
      <c r="L231" s="1">
        <v>4.6338797814207648</v>
      </c>
      <c r="M231" s="1">
        <v>183</v>
      </c>
      <c r="N231" s="1">
        <v>4.3626373626373622</v>
      </c>
      <c r="O231" s="1">
        <v>182</v>
      </c>
      <c r="P231" s="1">
        <v>4.752688172043011</v>
      </c>
      <c r="Q231" s="1">
        <v>186</v>
      </c>
      <c r="R231" s="1">
        <v>4.7934782608695654</v>
      </c>
      <c r="S231" s="1">
        <v>184</v>
      </c>
    </row>
    <row r="232" spans="1:19" x14ac:dyDescent="0.25">
      <c r="A232" s="22" t="str">
        <f t="shared" si="4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2419</v>
      </c>
      <c r="H232" s="1">
        <v>3.9840887174541946</v>
      </c>
      <c r="I232" s="1">
        <v>2074</v>
      </c>
      <c r="J232" s="1">
        <v>4.7017374517374515</v>
      </c>
      <c r="K232" s="1">
        <v>2072</v>
      </c>
      <c r="L232" s="1">
        <v>4.7397194000967584</v>
      </c>
      <c r="M232" s="1">
        <v>2067</v>
      </c>
      <c r="N232" s="1">
        <v>4.653436592449177</v>
      </c>
      <c r="O232" s="1">
        <v>2066</v>
      </c>
      <c r="P232" s="1">
        <v>4.9253012048192772</v>
      </c>
      <c r="Q232" s="1">
        <v>2075</v>
      </c>
      <c r="R232" s="1">
        <v>5.0303614457831323</v>
      </c>
      <c r="S232" s="1">
        <v>2075</v>
      </c>
    </row>
    <row r="233" spans="1:19" x14ac:dyDescent="0.25">
      <c r="A233" s="22" t="str">
        <f t="shared" si="4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886</v>
      </c>
      <c r="H233" s="1">
        <v>3.8399470899470898</v>
      </c>
      <c r="I233" s="1">
        <v>756</v>
      </c>
      <c r="J233" s="1">
        <v>4.5118733509234827</v>
      </c>
      <c r="K233" s="1">
        <v>758</v>
      </c>
      <c r="L233" s="1">
        <v>4.6114058355437662</v>
      </c>
      <c r="M233" s="1">
        <v>754</v>
      </c>
      <c r="N233" s="1">
        <v>4.420079260237781</v>
      </c>
      <c r="O233" s="1">
        <v>757</v>
      </c>
      <c r="P233" s="1">
        <v>4.7255936675461738</v>
      </c>
      <c r="Q233" s="1">
        <v>758</v>
      </c>
      <c r="R233" s="1">
        <v>4.9352708058124177</v>
      </c>
      <c r="S233" s="1">
        <v>757</v>
      </c>
    </row>
    <row r="234" spans="1:19" x14ac:dyDescent="0.25">
      <c r="A234" s="22" t="str">
        <f t="shared" si="4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108</v>
      </c>
      <c r="H234" s="1">
        <v>4.797752808988764</v>
      </c>
      <c r="I234" s="1">
        <v>89</v>
      </c>
      <c r="J234" s="1">
        <v>5.0337078651685392</v>
      </c>
      <c r="K234" s="1">
        <v>89</v>
      </c>
      <c r="L234" s="1">
        <v>5.0449438202247192</v>
      </c>
      <c r="M234" s="1">
        <v>89</v>
      </c>
      <c r="N234" s="1">
        <v>4.7078651685393256</v>
      </c>
      <c r="O234" s="1">
        <v>89</v>
      </c>
      <c r="P234" s="1">
        <v>5.3033707865168536</v>
      </c>
      <c r="Q234" s="1">
        <v>89</v>
      </c>
      <c r="R234" s="1">
        <v>5.3370786516853936</v>
      </c>
      <c r="S234" s="1">
        <v>89</v>
      </c>
    </row>
    <row r="235" spans="1:19" x14ac:dyDescent="0.25">
      <c r="A235" s="22" t="str">
        <f t="shared" si="4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435</v>
      </c>
      <c r="H235" s="1">
        <v>4.5585831062670303</v>
      </c>
      <c r="I235" s="1">
        <v>367</v>
      </c>
      <c r="J235" s="1">
        <v>4.7554945054945055</v>
      </c>
      <c r="K235" s="1">
        <v>364</v>
      </c>
      <c r="L235" s="1">
        <v>4.7486338797814209</v>
      </c>
      <c r="M235" s="1">
        <v>366</v>
      </c>
      <c r="N235" s="1">
        <v>4.2752043596730243</v>
      </c>
      <c r="O235" s="1">
        <v>367</v>
      </c>
      <c r="P235" s="1">
        <v>4.9237057220708449</v>
      </c>
      <c r="Q235" s="1">
        <v>367</v>
      </c>
      <c r="R235" s="1">
        <v>4.9590163934426226</v>
      </c>
      <c r="S235" s="1">
        <v>366</v>
      </c>
    </row>
    <row r="236" spans="1:19" x14ac:dyDescent="0.25">
      <c r="A236" s="22" t="str">
        <f t="shared" si="4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242</v>
      </c>
      <c r="H236" s="1">
        <v>4.2135922330097086</v>
      </c>
      <c r="I236" s="1">
        <v>206</v>
      </c>
      <c r="J236" s="1">
        <v>4.616504854368932</v>
      </c>
      <c r="K236" s="1">
        <v>206</v>
      </c>
      <c r="L236" s="1">
        <v>4.883495145631068</v>
      </c>
      <c r="M236" s="1">
        <v>206</v>
      </c>
      <c r="N236" s="1">
        <v>4.3689320388349513</v>
      </c>
      <c r="O236" s="1">
        <v>206</v>
      </c>
      <c r="P236" s="1">
        <v>4.8446601941747574</v>
      </c>
      <c r="Q236" s="1">
        <v>206</v>
      </c>
      <c r="R236" s="1">
        <v>5.0485436893203888</v>
      </c>
      <c r="S236" s="1">
        <v>206</v>
      </c>
    </row>
    <row r="237" spans="1:19" x14ac:dyDescent="0.25">
      <c r="A237" s="22" t="str">
        <f t="shared" si="4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700</v>
      </c>
      <c r="H237" s="1">
        <v>4.3168141592920355</v>
      </c>
      <c r="I237" s="1">
        <v>565</v>
      </c>
      <c r="J237" s="1">
        <v>4.5855379188712524</v>
      </c>
      <c r="K237" s="1">
        <v>567</v>
      </c>
      <c r="L237" s="1">
        <v>4.534513274336283</v>
      </c>
      <c r="M237" s="1">
        <v>565</v>
      </c>
      <c r="N237" s="1">
        <v>4.127208480565371</v>
      </c>
      <c r="O237" s="1">
        <v>566</v>
      </c>
      <c r="P237" s="1">
        <v>4.7237762237762242</v>
      </c>
      <c r="Q237" s="1">
        <v>572</v>
      </c>
      <c r="R237" s="1">
        <v>4.72027972027972</v>
      </c>
      <c r="S237" s="1">
        <v>572</v>
      </c>
    </row>
    <row r="238" spans="1:19" x14ac:dyDescent="0.25">
      <c r="A238" s="22" t="str">
        <f t="shared" si="4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277</v>
      </c>
      <c r="H238" s="1">
        <v>4.3415637860082308</v>
      </c>
      <c r="I238" s="1">
        <v>243</v>
      </c>
      <c r="J238" s="1">
        <v>4.5679012345679011</v>
      </c>
      <c r="K238" s="1">
        <v>243</v>
      </c>
      <c r="L238" s="1">
        <v>4.6487603305785123</v>
      </c>
      <c r="M238" s="1">
        <v>242</v>
      </c>
      <c r="N238" s="1">
        <v>4.4214876033057848</v>
      </c>
      <c r="O238" s="1">
        <v>242</v>
      </c>
      <c r="P238" s="1">
        <v>4.714876033057851</v>
      </c>
      <c r="Q238" s="1">
        <v>242</v>
      </c>
      <c r="R238" s="1">
        <v>4.7272727272727275</v>
      </c>
      <c r="S238" s="1">
        <v>242</v>
      </c>
    </row>
    <row r="239" spans="1:19" x14ac:dyDescent="0.25">
      <c r="A239" s="22" t="str">
        <f t="shared" si="4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693</v>
      </c>
      <c r="H239" s="1">
        <v>4.4805653710247348</v>
      </c>
      <c r="I239" s="1">
        <v>566</v>
      </c>
      <c r="J239" s="1">
        <v>4.8568904593639575</v>
      </c>
      <c r="K239" s="1">
        <v>566</v>
      </c>
      <c r="L239" s="1">
        <v>4.8530973451327437</v>
      </c>
      <c r="M239" s="1">
        <v>565</v>
      </c>
      <c r="N239" s="1">
        <v>4.5936395759717312</v>
      </c>
      <c r="O239" s="1">
        <v>566</v>
      </c>
      <c r="P239" s="1">
        <v>5.012323943661972</v>
      </c>
      <c r="Q239" s="1">
        <v>568</v>
      </c>
      <c r="R239" s="1">
        <v>5.1113074204946995</v>
      </c>
      <c r="S239" s="1">
        <v>566</v>
      </c>
    </row>
    <row r="240" spans="1:19" x14ac:dyDescent="0.25">
      <c r="A240" s="22" t="str">
        <f t="shared" si="4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6735</v>
      </c>
      <c r="H240" s="1">
        <v>4.0861768802228413</v>
      </c>
      <c r="I240" s="1">
        <v>5744</v>
      </c>
      <c r="J240" s="1">
        <v>4.8379274249825537</v>
      </c>
      <c r="K240" s="1">
        <v>5732</v>
      </c>
      <c r="L240" s="1">
        <v>4.6989191073919105</v>
      </c>
      <c r="M240" s="1">
        <v>5736</v>
      </c>
      <c r="N240" s="1">
        <v>4.6314779270633402</v>
      </c>
      <c r="O240" s="1">
        <v>5731</v>
      </c>
      <c r="P240" s="1">
        <v>5.0194986072423395</v>
      </c>
      <c r="Q240" s="1">
        <v>5744</v>
      </c>
      <c r="R240" s="1">
        <v>5.1377987092272805</v>
      </c>
      <c r="S240" s="1">
        <v>5733</v>
      </c>
    </row>
    <row r="241" spans="1:19" x14ac:dyDescent="0.25">
      <c r="A241" s="22" t="str">
        <f t="shared" si="4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5</v>
      </c>
      <c r="I241" s="1">
        <v>1</v>
      </c>
      <c r="J241" s="1">
        <v>6</v>
      </c>
      <c r="K241" s="1">
        <v>1</v>
      </c>
      <c r="L241" s="1">
        <v>5</v>
      </c>
      <c r="M241" s="1">
        <v>1</v>
      </c>
      <c r="N241" s="1">
        <v>6</v>
      </c>
      <c r="O241" s="1">
        <v>1</v>
      </c>
      <c r="P241" s="1">
        <v>6</v>
      </c>
      <c r="Q241" s="1">
        <v>1</v>
      </c>
      <c r="R241" s="1">
        <v>6</v>
      </c>
      <c r="S241" s="1">
        <v>1</v>
      </c>
    </row>
    <row r="242" spans="1:19" x14ac:dyDescent="0.25">
      <c r="A242" s="22" t="str">
        <f t="shared" si="4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1375</v>
      </c>
      <c r="H242" s="1">
        <v>4.1728701406120763</v>
      </c>
      <c r="I242" s="1">
        <v>1209</v>
      </c>
      <c r="J242" s="1">
        <v>4.6914805624483042</v>
      </c>
      <c r="K242" s="1">
        <v>1209</v>
      </c>
      <c r="L242" s="1">
        <v>4.8593879239040527</v>
      </c>
      <c r="M242" s="1">
        <v>1209</v>
      </c>
      <c r="N242" s="1">
        <v>4.7031509121061363</v>
      </c>
      <c r="O242" s="1">
        <v>1206</v>
      </c>
      <c r="P242" s="1">
        <v>4.9217462932454694</v>
      </c>
      <c r="Q242" s="1">
        <v>1214</v>
      </c>
      <c r="R242" s="1">
        <v>5.0529801324503314</v>
      </c>
      <c r="S242" s="1">
        <v>1208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topLeftCell="A101" workbookViewId="0">
      <selection activeCell="A121" sqref="A121:A242"/>
    </sheetView>
  </sheetViews>
  <sheetFormatPr defaultRowHeight="15" x14ac:dyDescent="0.25"/>
  <cols>
    <col min="4" max="4" width="43.42578125" bestFit="1" customWidth="1"/>
    <col min="5" max="5" width="18" customWidth="1"/>
  </cols>
  <sheetData>
    <row r="1" spans="1:47" x14ac:dyDescent="0.25">
      <c r="A1" t="s">
        <v>473</v>
      </c>
      <c r="B1" s="1" t="s">
        <v>0</v>
      </c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243</v>
      </c>
      <c r="I1" s="1" t="s">
        <v>244</v>
      </c>
      <c r="J1" s="1" t="s">
        <v>245</v>
      </c>
      <c r="K1" s="1" t="s">
        <v>246</v>
      </c>
      <c r="L1" s="1" t="s">
        <v>247</v>
      </c>
      <c r="M1" s="1" t="s">
        <v>248</v>
      </c>
      <c r="N1" s="1" t="s">
        <v>249</v>
      </c>
      <c r="O1" s="1" t="s">
        <v>250</v>
      </c>
      <c r="P1" s="1" t="s">
        <v>251</v>
      </c>
      <c r="Q1" s="1" t="s">
        <v>252</v>
      </c>
      <c r="R1" s="1" t="s">
        <v>253</v>
      </c>
      <c r="S1" s="1" t="s">
        <v>254</v>
      </c>
      <c r="T1" s="1" t="s">
        <v>255</v>
      </c>
      <c r="U1" s="1" t="s">
        <v>256</v>
      </c>
      <c r="V1" s="1" t="s">
        <v>257</v>
      </c>
      <c r="W1" s="1" t="s">
        <v>258</v>
      </c>
      <c r="X1" s="1" t="s">
        <v>259</v>
      </c>
      <c r="Y1" s="1" t="s">
        <v>260</v>
      </c>
      <c r="Z1" s="1" t="s">
        <v>261</v>
      </c>
      <c r="AA1" s="1" t="s">
        <v>262</v>
      </c>
      <c r="AB1" s="1" t="s">
        <v>263</v>
      </c>
      <c r="AC1" s="1" t="s">
        <v>264</v>
      </c>
      <c r="AD1" s="1" t="s">
        <v>265</v>
      </c>
      <c r="AE1" s="1" t="s">
        <v>266</v>
      </c>
      <c r="AF1" s="1" t="s">
        <v>267</v>
      </c>
      <c r="AG1" s="1" t="s">
        <v>268</v>
      </c>
      <c r="AH1" s="1" t="s">
        <v>269</v>
      </c>
      <c r="AI1" s="1" t="s">
        <v>270</v>
      </c>
      <c r="AJ1" s="1" t="s">
        <v>271</v>
      </c>
      <c r="AK1" s="1" t="s">
        <v>272</v>
      </c>
      <c r="AL1" s="1" t="s">
        <v>273</v>
      </c>
      <c r="AM1" s="1" t="s">
        <v>274</v>
      </c>
      <c r="AN1" s="1" t="s">
        <v>275</v>
      </c>
      <c r="AO1" s="1" t="s">
        <v>276</v>
      </c>
      <c r="AP1" s="1" t="s">
        <v>277</v>
      </c>
      <c r="AQ1" s="1" t="s">
        <v>278</v>
      </c>
      <c r="AR1" s="1" t="s">
        <v>279</v>
      </c>
      <c r="AS1" s="1" t="s">
        <v>280</v>
      </c>
      <c r="AT1" s="1" t="s">
        <v>281</v>
      </c>
      <c r="AU1" s="1" t="s">
        <v>282</v>
      </c>
    </row>
    <row r="2" spans="1:47" x14ac:dyDescent="0.25">
      <c r="A2" t="str">
        <f t="shared" ref="A2:A33" si="0">E2&amp;C2&amp;D2</f>
        <v>2010UO_ALL_</v>
      </c>
      <c r="C2" s="1" t="s">
        <v>59</v>
      </c>
      <c r="D2" s="1" t="s">
        <v>476</v>
      </c>
      <c r="E2" s="1">
        <v>2010</v>
      </c>
      <c r="F2" s="1">
        <v>0</v>
      </c>
      <c r="G2" s="1">
        <v>4581</v>
      </c>
      <c r="H2" s="1">
        <v>0.93159170482089959</v>
      </c>
      <c r="I2" s="1">
        <v>3713</v>
      </c>
      <c r="J2" s="1">
        <v>0.45977321814254862</v>
      </c>
      <c r="K2" s="1">
        <v>3704</v>
      </c>
      <c r="L2" s="1">
        <v>0.89191374663072776</v>
      </c>
      <c r="M2" s="1">
        <v>3710</v>
      </c>
      <c r="N2" s="1">
        <v>0.41081081081081083</v>
      </c>
      <c r="O2" s="1">
        <v>3700</v>
      </c>
      <c r="P2" s="1">
        <v>0.17550027041644131</v>
      </c>
      <c r="Q2" s="1">
        <v>3698</v>
      </c>
      <c r="R2" s="1">
        <v>0.14189006227998918</v>
      </c>
      <c r="S2" s="1">
        <v>3693</v>
      </c>
      <c r="T2" s="1">
        <v>0.37618403247631937</v>
      </c>
      <c r="U2" s="1">
        <v>3695</v>
      </c>
      <c r="V2" s="1">
        <v>0.54417724939205625</v>
      </c>
      <c r="W2" s="1">
        <v>3701</v>
      </c>
      <c r="X2" s="1">
        <v>0.43448835950189496</v>
      </c>
      <c r="Y2" s="1">
        <v>3694</v>
      </c>
      <c r="Z2" s="1">
        <v>6.6521857181645397E-2</v>
      </c>
      <c r="AA2" s="1">
        <v>3683</v>
      </c>
      <c r="AB2" s="1">
        <v>0.96926395254785658</v>
      </c>
      <c r="AC2" s="1">
        <v>3709</v>
      </c>
      <c r="AD2" s="1">
        <v>0.63331530557057869</v>
      </c>
      <c r="AE2" s="1">
        <v>3698</v>
      </c>
      <c r="AF2" s="1">
        <v>0.90530303030303028</v>
      </c>
      <c r="AG2" s="1">
        <v>2112</v>
      </c>
      <c r="AH2" s="1">
        <v>0.89919545669663981</v>
      </c>
      <c r="AI2" s="1">
        <v>2113</v>
      </c>
      <c r="AJ2" s="1">
        <v>0.84980988593155893</v>
      </c>
      <c r="AK2" s="1">
        <v>2104</v>
      </c>
      <c r="AL2" s="1">
        <v>0.93195975083852423</v>
      </c>
      <c r="AM2" s="1">
        <v>2087</v>
      </c>
      <c r="AN2" s="1">
        <v>0.88486486486486482</v>
      </c>
      <c r="AO2" s="1">
        <v>3700</v>
      </c>
      <c r="AP2" s="1">
        <v>0.89068825910931171</v>
      </c>
      <c r="AQ2" s="1">
        <v>3705</v>
      </c>
      <c r="AR2" s="1">
        <v>0.94482012442520968</v>
      </c>
      <c r="AS2" s="1">
        <v>3697</v>
      </c>
      <c r="AT2" s="1">
        <v>0.81326116373477675</v>
      </c>
      <c r="AU2" s="1">
        <v>3695</v>
      </c>
    </row>
    <row r="3" spans="1:47" x14ac:dyDescent="0.25">
      <c r="A3" t="str">
        <f t="shared" si="0"/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301</v>
      </c>
      <c r="H3" s="1">
        <v>0.9498069498069498</v>
      </c>
      <c r="I3" s="1">
        <v>259</v>
      </c>
      <c r="J3" s="1">
        <v>0.39534883720930231</v>
      </c>
      <c r="K3" s="1">
        <v>258</v>
      </c>
      <c r="L3" s="1">
        <v>0.92664092664092668</v>
      </c>
      <c r="M3" s="1">
        <v>259</v>
      </c>
      <c r="N3" s="1">
        <v>0.51550387596899228</v>
      </c>
      <c r="O3" s="1">
        <v>258</v>
      </c>
      <c r="P3" s="1">
        <v>0.13229571984435798</v>
      </c>
      <c r="Q3" s="1">
        <v>257</v>
      </c>
      <c r="R3" s="1">
        <v>8.9147286821705432E-2</v>
      </c>
      <c r="S3" s="1">
        <v>258</v>
      </c>
      <c r="T3" s="1">
        <v>0.23346303501945526</v>
      </c>
      <c r="U3" s="1">
        <v>257</v>
      </c>
      <c r="V3" s="1">
        <v>0.53875968992248058</v>
      </c>
      <c r="W3" s="1">
        <v>258</v>
      </c>
      <c r="X3" s="1">
        <v>0.42801556420233461</v>
      </c>
      <c r="Y3" s="1">
        <v>257</v>
      </c>
      <c r="Z3" s="1">
        <v>4.6692607003891051E-2</v>
      </c>
      <c r="AA3" s="1">
        <v>257</v>
      </c>
      <c r="AB3" s="1">
        <v>0.96911196911196906</v>
      </c>
      <c r="AC3" s="1">
        <v>259</v>
      </c>
      <c r="AD3" s="1">
        <v>0.46303501945525294</v>
      </c>
      <c r="AE3" s="1">
        <v>257</v>
      </c>
      <c r="AF3" s="1">
        <v>0.86263736263736268</v>
      </c>
      <c r="AG3" s="1">
        <v>182</v>
      </c>
      <c r="AH3" s="1">
        <v>0.76923076923076927</v>
      </c>
      <c r="AI3" s="1">
        <v>182</v>
      </c>
      <c r="AJ3" s="1">
        <v>0.66850828729281764</v>
      </c>
      <c r="AK3" s="1">
        <v>181</v>
      </c>
      <c r="AL3" s="1">
        <v>0.84916201117318435</v>
      </c>
      <c r="AM3" s="1">
        <v>179</v>
      </c>
      <c r="AN3" s="1">
        <v>0.86538461538461542</v>
      </c>
      <c r="AO3" s="1">
        <v>260</v>
      </c>
      <c r="AP3" s="1">
        <v>0.89230769230769236</v>
      </c>
      <c r="AQ3" s="1">
        <v>260</v>
      </c>
      <c r="AR3" s="1">
        <v>0.93385214007782102</v>
      </c>
      <c r="AS3" s="1">
        <v>257</v>
      </c>
      <c r="AT3" s="1">
        <v>0.8571428571428571</v>
      </c>
      <c r="AU3" s="1">
        <v>259</v>
      </c>
    </row>
    <row r="4" spans="1:47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463</v>
      </c>
      <c r="H4" s="1">
        <v>0.96052631578947367</v>
      </c>
      <c r="I4" s="1">
        <v>380</v>
      </c>
      <c r="J4" s="1">
        <v>0.15303430079155672</v>
      </c>
      <c r="K4" s="1">
        <v>379</v>
      </c>
      <c r="L4" s="1">
        <v>0.74670184696569919</v>
      </c>
      <c r="M4" s="1">
        <v>379</v>
      </c>
      <c r="N4" s="1">
        <v>0.54089709762532978</v>
      </c>
      <c r="O4" s="1">
        <v>379</v>
      </c>
      <c r="P4" s="1">
        <v>0.10846560846560846</v>
      </c>
      <c r="Q4" s="1">
        <v>378</v>
      </c>
      <c r="R4" s="1">
        <v>0.10875331564986737</v>
      </c>
      <c r="S4" s="1">
        <v>377</v>
      </c>
      <c r="T4" s="1">
        <v>0.29708222811671087</v>
      </c>
      <c r="U4" s="1">
        <v>377</v>
      </c>
      <c r="V4" s="1">
        <v>0.60422163588390498</v>
      </c>
      <c r="W4" s="1">
        <v>379</v>
      </c>
      <c r="X4" s="1">
        <v>0.23280423280423279</v>
      </c>
      <c r="Y4" s="1">
        <v>378</v>
      </c>
      <c r="Z4" s="1">
        <v>2.6525198938992044E-2</v>
      </c>
      <c r="AA4" s="1">
        <v>377</v>
      </c>
      <c r="AB4" s="1">
        <v>0.97368421052631582</v>
      </c>
      <c r="AC4" s="1">
        <v>380</v>
      </c>
      <c r="AD4" s="1">
        <v>0.55172413793103448</v>
      </c>
      <c r="AE4" s="1">
        <v>377</v>
      </c>
      <c r="AF4" s="1">
        <v>0.91208791208791207</v>
      </c>
      <c r="AG4" s="1">
        <v>273</v>
      </c>
      <c r="AH4" s="1">
        <v>0.93406593406593408</v>
      </c>
      <c r="AI4" s="1">
        <v>273</v>
      </c>
      <c r="AJ4" s="1">
        <v>0.88644688644688641</v>
      </c>
      <c r="AK4" s="1">
        <v>273</v>
      </c>
      <c r="AL4" s="1">
        <v>0.95588235294117652</v>
      </c>
      <c r="AM4" s="1">
        <v>272</v>
      </c>
      <c r="AN4" s="1">
        <v>0.93650793650793651</v>
      </c>
      <c r="AO4" s="1">
        <v>378</v>
      </c>
      <c r="AP4" s="1">
        <v>0.90765171503957787</v>
      </c>
      <c r="AQ4" s="1">
        <v>379</v>
      </c>
      <c r="AR4" s="1">
        <v>0.97089947089947093</v>
      </c>
      <c r="AS4" s="1">
        <v>378</v>
      </c>
      <c r="AT4" s="1">
        <v>0.90476190476190477</v>
      </c>
      <c r="AU4" s="1">
        <v>378</v>
      </c>
    </row>
    <row r="5" spans="1:47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1031</v>
      </c>
      <c r="H5" s="1">
        <v>0.95525997581620314</v>
      </c>
      <c r="I5" s="1">
        <v>827</v>
      </c>
      <c r="J5" s="1">
        <v>0.53575757575757577</v>
      </c>
      <c r="K5" s="1">
        <v>825</v>
      </c>
      <c r="L5" s="1">
        <v>0.91062801932367154</v>
      </c>
      <c r="M5" s="1">
        <v>828</v>
      </c>
      <c r="N5" s="1">
        <v>0.26251526251526253</v>
      </c>
      <c r="O5" s="1">
        <v>819</v>
      </c>
      <c r="P5" s="1">
        <v>0.19464720194647203</v>
      </c>
      <c r="Q5" s="1">
        <v>822</v>
      </c>
      <c r="R5" s="1">
        <v>0.10353227771010962</v>
      </c>
      <c r="S5" s="1">
        <v>821</v>
      </c>
      <c r="T5" s="1">
        <v>0.27750611246943763</v>
      </c>
      <c r="U5" s="1">
        <v>818</v>
      </c>
      <c r="V5" s="1">
        <v>0.35243902439024388</v>
      </c>
      <c r="W5" s="1">
        <v>820</v>
      </c>
      <c r="X5" s="1">
        <v>0.45676004872107184</v>
      </c>
      <c r="Y5" s="1">
        <v>821</v>
      </c>
      <c r="Z5" s="1">
        <v>4.878048780487805E-2</v>
      </c>
      <c r="AA5" s="1">
        <v>820</v>
      </c>
      <c r="AB5" s="1">
        <v>0.97702539298669888</v>
      </c>
      <c r="AC5" s="1">
        <v>827</v>
      </c>
      <c r="AD5" s="1">
        <v>0.75574365175332525</v>
      </c>
      <c r="AE5" s="1">
        <v>827</v>
      </c>
      <c r="AF5" s="1">
        <v>0.9017681728880157</v>
      </c>
      <c r="AG5" s="1">
        <v>509</v>
      </c>
      <c r="AH5" s="1">
        <v>0.89940828402366868</v>
      </c>
      <c r="AI5" s="1">
        <v>507</v>
      </c>
      <c r="AJ5" s="1">
        <v>0.84615384615384615</v>
      </c>
      <c r="AK5" s="1">
        <v>507</v>
      </c>
      <c r="AL5" s="1">
        <v>0.94199999999999995</v>
      </c>
      <c r="AM5" s="1">
        <v>500</v>
      </c>
      <c r="AN5" s="1">
        <v>0.85108958837772397</v>
      </c>
      <c r="AO5" s="1">
        <v>826</v>
      </c>
      <c r="AP5" s="1">
        <v>0.89212121212121209</v>
      </c>
      <c r="AQ5" s="1">
        <v>825</v>
      </c>
      <c r="AR5" s="1">
        <v>0.93696969696969701</v>
      </c>
      <c r="AS5" s="1">
        <v>825</v>
      </c>
      <c r="AT5" s="1">
        <v>0.78345498783454992</v>
      </c>
      <c r="AU5" s="1">
        <v>822</v>
      </c>
    </row>
    <row r="6" spans="1:47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855</v>
      </c>
      <c r="H6" s="1">
        <v>0.94972067039106145</v>
      </c>
      <c r="I6" s="1">
        <v>716</v>
      </c>
      <c r="J6" s="1">
        <v>0.27910238429172513</v>
      </c>
      <c r="K6" s="1">
        <v>713</v>
      </c>
      <c r="L6" s="1">
        <v>0.80559440559440565</v>
      </c>
      <c r="M6" s="1">
        <v>715</v>
      </c>
      <c r="N6" s="1">
        <v>0.43356643356643354</v>
      </c>
      <c r="O6" s="1">
        <v>715</v>
      </c>
      <c r="P6" s="1">
        <v>0.12044817927170869</v>
      </c>
      <c r="Q6" s="1">
        <v>714</v>
      </c>
      <c r="R6" s="1">
        <v>0.18487394957983194</v>
      </c>
      <c r="S6" s="1">
        <v>714</v>
      </c>
      <c r="T6" s="1">
        <v>0.39440559440559442</v>
      </c>
      <c r="U6" s="1">
        <v>715</v>
      </c>
      <c r="V6" s="1">
        <v>0.60252808988764039</v>
      </c>
      <c r="W6" s="1">
        <v>712</v>
      </c>
      <c r="X6" s="1">
        <v>0.31276297335203368</v>
      </c>
      <c r="Y6" s="1">
        <v>713</v>
      </c>
      <c r="Z6" s="1">
        <v>7.8873239436619724E-2</v>
      </c>
      <c r="AA6" s="1">
        <v>710</v>
      </c>
      <c r="AB6" s="1">
        <v>0.96765119549929679</v>
      </c>
      <c r="AC6" s="1">
        <v>711</v>
      </c>
      <c r="AD6" s="1">
        <v>0.63394109396914444</v>
      </c>
      <c r="AE6" s="1">
        <v>713</v>
      </c>
      <c r="AF6" s="1">
        <v>0.89610389610389607</v>
      </c>
      <c r="AG6" s="1">
        <v>539</v>
      </c>
      <c r="AH6" s="1">
        <v>0.9146567717996289</v>
      </c>
      <c r="AI6" s="1">
        <v>539</v>
      </c>
      <c r="AJ6" s="1">
        <v>0.88224299065420564</v>
      </c>
      <c r="AK6" s="1">
        <v>535</v>
      </c>
      <c r="AL6" s="1">
        <v>0.949438202247191</v>
      </c>
      <c r="AM6" s="1">
        <v>534</v>
      </c>
      <c r="AN6" s="1">
        <v>0.8621659634317862</v>
      </c>
      <c r="AO6" s="1">
        <v>711</v>
      </c>
      <c r="AP6" s="1">
        <v>0.89090909090909087</v>
      </c>
      <c r="AQ6" s="1">
        <v>715</v>
      </c>
      <c r="AR6" s="1">
        <v>0.94685314685314681</v>
      </c>
      <c r="AS6" s="1">
        <v>715</v>
      </c>
      <c r="AT6" s="1">
        <v>0.8019662921348315</v>
      </c>
      <c r="AU6" s="1">
        <v>712</v>
      </c>
    </row>
    <row r="7" spans="1:47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199</v>
      </c>
      <c r="H7" s="1">
        <v>0.87356321839080464</v>
      </c>
      <c r="I7" s="1">
        <v>174</v>
      </c>
      <c r="J7" s="1">
        <v>0.32758620689655171</v>
      </c>
      <c r="K7" s="1">
        <v>174</v>
      </c>
      <c r="L7" s="1">
        <v>0.98275862068965514</v>
      </c>
      <c r="M7" s="1">
        <v>174</v>
      </c>
      <c r="N7" s="1">
        <v>0.2832369942196532</v>
      </c>
      <c r="O7" s="1">
        <v>173</v>
      </c>
      <c r="P7" s="1">
        <v>0.2413793103448276</v>
      </c>
      <c r="Q7" s="1">
        <v>174</v>
      </c>
      <c r="R7" s="1">
        <v>0.14534883720930233</v>
      </c>
      <c r="S7" s="1">
        <v>172</v>
      </c>
      <c r="T7" s="1">
        <v>0.43678160919540232</v>
      </c>
      <c r="U7" s="1">
        <v>174</v>
      </c>
      <c r="V7" s="1">
        <v>0.43352601156069365</v>
      </c>
      <c r="W7" s="1">
        <v>173</v>
      </c>
      <c r="X7" s="1">
        <v>0.35632183908045978</v>
      </c>
      <c r="Y7" s="1">
        <v>174</v>
      </c>
      <c r="Z7" s="1">
        <v>5.232558139534884E-2</v>
      </c>
      <c r="AA7" s="1">
        <v>172</v>
      </c>
      <c r="AB7" s="1">
        <v>0.9885057471264368</v>
      </c>
      <c r="AC7" s="1">
        <v>174</v>
      </c>
      <c r="AD7" s="1">
        <v>0.7816091954022989</v>
      </c>
      <c r="AE7" s="1">
        <v>174</v>
      </c>
      <c r="AF7" s="1">
        <v>0.92592592592592593</v>
      </c>
      <c r="AG7" s="1">
        <v>108</v>
      </c>
      <c r="AH7" s="1">
        <v>0.90740740740740744</v>
      </c>
      <c r="AI7" s="1">
        <v>108</v>
      </c>
      <c r="AJ7" s="1">
        <v>0.91509433962264153</v>
      </c>
      <c r="AK7" s="1">
        <v>106</v>
      </c>
      <c r="AL7" s="1">
        <v>0.93269230769230771</v>
      </c>
      <c r="AM7" s="1">
        <v>104</v>
      </c>
      <c r="AN7" s="1">
        <v>0.92485549132947975</v>
      </c>
      <c r="AO7" s="1">
        <v>173</v>
      </c>
      <c r="AP7" s="1">
        <v>0.87861271676300579</v>
      </c>
      <c r="AQ7" s="1">
        <v>173</v>
      </c>
      <c r="AR7" s="1">
        <v>0.97674418604651159</v>
      </c>
      <c r="AS7" s="1">
        <v>172</v>
      </c>
      <c r="AT7" s="1">
        <v>0.80232558139534882</v>
      </c>
      <c r="AU7" s="1">
        <v>172</v>
      </c>
    </row>
    <row r="8" spans="1:47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347</v>
      </c>
      <c r="H8" s="1">
        <v>0.91785714285714282</v>
      </c>
      <c r="I8" s="1">
        <v>280</v>
      </c>
      <c r="J8" s="1">
        <v>0.45878136200716846</v>
      </c>
      <c r="K8" s="1">
        <v>279</v>
      </c>
      <c r="L8" s="1">
        <v>0.94306049822064053</v>
      </c>
      <c r="M8" s="1">
        <v>281</v>
      </c>
      <c r="N8" s="1">
        <v>0.39568345323741005</v>
      </c>
      <c r="O8" s="1">
        <v>278</v>
      </c>
      <c r="P8" s="1">
        <v>0.11827956989247312</v>
      </c>
      <c r="Q8" s="1">
        <v>279</v>
      </c>
      <c r="R8" s="1">
        <v>8.2733812949640287E-2</v>
      </c>
      <c r="S8" s="1">
        <v>278</v>
      </c>
      <c r="T8" s="1">
        <v>0.3392857142857143</v>
      </c>
      <c r="U8" s="1">
        <v>280</v>
      </c>
      <c r="V8" s="1">
        <v>0.64642857142857146</v>
      </c>
      <c r="W8" s="1">
        <v>280</v>
      </c>
      <c r="X8" s="1">
        <v>0.54121863799283154</v>
      </c>
      <c r="Y8" s="1">
        <v>279</v>
      </c>
      <c r="Z8" s="1">
        <v>3.2608695652173912E-2</v>
      </c>
      <c r="AA8" s="1">
        <v>276</v>
      </c>
      <c r="AB8" s="1">
        <v>0.97491039426523296</v>
      </c>
      <c r="AC8" s="1">
        <v>279</v>
      </c>
      <c r="AD8" s="1">
        <v>0.37818181818181817</v>
      </c>
      <c r="AE8" s="1">
        <v>275</v>
      </c>
      <c r="AF8" s="1">
        <v>0.91145833333333337</v>
      </c>
      <c r="AG8" s="1">
        <v>192</v>
      </c>
      <c r="AH8" s="1">
        <v>0.88020833333333337</v>
      </c>
      <c r="AI8" s="1">
        <v>192</v>
      </c>
      <c r="AJ8" s="1">
        <v>0.84816753926701571</v>
      </c>
      <c r="AK8" s="1">
        <v>191</v>
      </c>
      <c r="AL8" s="1">
        <v>0.92063492063492058</v>
      </c>
      <c r="AM8" s="1">
        <v>189</v>
      </c>
      <c r="AN8" s="1">
        <v>0.94945848375451258</v>
      </c>
      <c r="AO8" s="1">
        <v>277</v>
      </c>
      <c r="AP8" s="1">
        <v>0.88172043010752688</v>
      </c>
      <c r="AQ8" s="1">
        <v>279</v>
      </c>
      <c r="AR8" s="1">
        <v>0.96415770609318996</v>
      </c>
      <c r="AS8" s="1">
        <v>279</v>
      </c>
      <c r="AT8" s="1">
        <v>0.82437275985663083</v>
      </c>
      <c r="AU8" s="1">
        <v>279</v>
      </c>
    </row>
    <row r="9" spans="1:47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672</v>
      </c>
      <c r="H9" s="1">
        <v>0.84104627766599593</v>
      </c>
      <c r="I9" s="1">
        <v>497</v>
      </c>
      <c r="J9" s="1">
        <v>0.84615384615384615</v>
      </c>
      <c r="K9" s="1">
        <v>494</v>
      </c>
      <c r="L9" s="1">
        <v>0.95141700404858298</v>
      </c>
      <c r="M9" s="1">
        <v>494</v>
      </c>
      <c r="N9" s="1">
        <v>0.3903420523138833</v>
      </c>
      <c r="O9" s="1">
        <v>497</v>
      </c>
      <c r="P9" s="1">
        <v>0.29435483870967744</v>
      </c>
      <c r="Q9" s="1">
        <v>496</v>
      </c>
      <c r="R9" s="1">
        <v>0.15991902834008098</v>
      </c>
      <c r="S9" s="1">
        <v>494</v>
      </c>
      <c r="T9" s="1">
        <v>0.44646464646464645</v>
      </c>
      <c r="U9" s="1">
        <v>495</v>
      </c>
      <c r="V9" s="1">
        <v>0.6237424547283702</v>
      </c>
      <c r="W9" s="1">
        <v>497</v>
      </c>
      <c r="X9" s="1">
        <v>0.68421052631578949</v>
      </c>
      <c r="Y9" s="1">
        <v>494</v>
      </c>
      <c r="Z9" s="1">
        <v>0.10931174089068826</v>
      </c>
      <c r="AA9" s="1">
        <v>494</v>
      </c>
      <c r="AB9" s="1">
        <v>0.93386773547094193</v>
      </c>
      <c r="AC9" s="1">
        <v>499</v>
      </c>
      <c r="AD9" s="1">
        <v>0.68937875751503008</v>
      </c>
      <c r="AE9" s="1">
        <v>499</v>
      </c>
      <c r="AF9" s="1">
        <v>0.93436293436293438</v>
      </c>
      <c r="AG9" s="1">
        <v>259</v>
      </c>
      <c r="AH9" s="1">
        <v>0.94656488549618323</v>
      </c>
      <c r="AI9" s="1">
        <v>262</v>
      </c>
      <c r="AJ9" s="1">
        <v>0.88888888888888884</v>
      </c>
      <c r="AK9" s="1">
        <v>261</v>
      </c>
      <c r="AL9" s="1">
        <v>0.93846153846153846</v>
      </c>
      <c r="AM9" s="1">
        <v>260</v>
      </c>
      <c r="AN9" s="1">
        <v>0.88888888888888884</v>
      </c>
      <c r="AO9" s="1">
        <v>495</v>
      </c>
      <c r="AP9" s="1">
        <v>0.90505050505050511</v>
      </c>
      <c r="AQ9" s="1">
        <v>495</v>
      </c>
      <c r="AR9" s="1">
        <v>0.93711967545638941</v>
      </c>
      <c r="AS9" s="1">
        <v>493</v>
      </c>
      <c r="AT9" s="1">
        <v>0.81781376518218618</v>
      </c>
      <c r="AU9" s="1">
        <v>494</v>
      </c>
    </row>
    <row r="10" spans="1:47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99</v>
      </c>
      <c r="H10" s="1">
        <v>0.88749999999999996</v>
      </c>
      <c r="I10" s="1">
        <v>80</v>
      </c>
      <c r="J10" s="1">
        <v>0.05</v>
      </c>
      <c r="K10" s="1">
        <v>80</v>
      </c>
      <c r="L10" s="1">
        <v>0.83750000000000002</v>
      </c>
      <c r="M10" s="1">
        <v>80</v>
      </c>
      <c r="N10" s="1">
        <v>0.25</v>
      </c>
      <c r="O10" s="1">
        <v>80</v>
      </c>
      <c r="P10" s="1">
        <v>0.1125</v>
      </c>
      <c r="Q10" s="1">
        <v>80</v>
      </c>
      <c r="R10" s="1">
        <v>0.05</v>
      </c>
      <c r="S10" s="1">
        <v>80</v>
      </c>
      <c r="T10" s="1">
        <v>0.13924050632911392</v>
      </c>
      <c r="U10" s="1">
        <v>79</v>
      </c>
      <c r="V10" s="1">
        <v>0.36249999999999999</v>
      </c>
      <c r="W10" s="1">
        <v>80</v>
      </c>
      <c r="X10" s="1">
        <v>0.35</v>
      </c>
      <c r="Y10" s="1">
        <v>80</v>
      </c>
      <c r="Z10" s="1">
        <v>1.2500000000000001E-2</v>
      </c>
      <c r="AA10" s="1">
        <v>80</v>
      </c>
      <c r="AB10" s="1">
        <v>1</v>
      </c>
      <c r="AC10" s="1">
        <v>80</v>
      </c>
      <c r="AD10" s="1">
        <v>0.65</v>
      </c>
      <c r="AE10" s="1">
        <v>80</v>
      </c>
      <c r="AF10" s="1">
        <v>0.94</v>
      </c>
      <c r="AG10" s="1">
        <v>50</v>
      </c>
      <c r="AH10" s="1">
        <v>0.82</v>
      </c>
      <c r="AI10" s="1">
        <v>50</v>
      </c>
      <c r="AJ10" s="1">
        <v>0.66</v>
      </c>
      <c r="AK10" s="1">
        <v>50</v>
      </c>
      <c r="AL10" s="1">
        <v>0.81632653061224492</v>
      </c>
      <c r="AM10" s="1">
        <v>49</v>
      </c>
      <c r="AN10" s="1">
        <v>0.875</v>
      </c>
      <c r="AO10" s="1">
        <v>80</v>
      </c>
      <c r="AP10" s="1">
        <v>0.8125</v>
      </c>
      <c r="AQ10" s="1">
        <v>80</v>
      </c>
      <c r="AR10" s="1">
        <v>0.9375</v>
      </c>
      <c r="AS10" s="1">
        <v>80</v>
      </c>
      <c r="AT10" s="1">
        <v>0.85</v>
      </c>
      <c r="AU10" s="1">
        <v>80</v>
      </c>
    </row>
    <row r="11" spans="1:47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0.96</v>
      </c>
      <c r="I11" s="1">
        <v>500</v>
      </c>
      <c r="J11" s="1">
        <v>0.58764940239043828</v>
      </c>
      <c r="K11" s="1">
        <v>502</v>
      </c>
      <c r="L11" s="1">
        <v>0.96599999999999997</v>
      </c>
      <c r="M11" s="1">
        <v>500</v>
      </c>
      <c r="N11" s="1">
        <v>0.56686626746506985</v>
      </c>
      <c r="O11" s="1">
        <v>501</v>
      </c>
      <c r="P11" s="1">
        <v>0.19678714859437751</v>
      </c>
      <c r="Q11" s="1">
        <v>498</v>
      </c>
      <c r="R11" s="1">
        <v>0.22444889779559118</v>
      </c>
      <c r="S11" s="1">
        <v>499</v>
      </c>
      <c r="T11" s="1">
        <v>0.61199999999999999</v>
      </c>
      <c r="U11" s="1">
        <v>500</v>
      </c>
      <c r="V11" s="1">
        <v>0.6633466135458167</v>
      </c>
      <c r="W11" s="1">
        <v>502</v>
      </c>
      <c r="X11" s="1">
        <v>0.46184738955823296</v>
      </c>
      <c r="Y11" s="1">
        <v>498</v>
      </c>
      <c r="Z11" s="1">
        <v>0.10865191146881288</v>
      </c>
      <c r="AA11" s="1">
        <v>497</v>
      </c>
      <c r="AB11" s="1">
        <v>0.97599999999999998</v>
      </c>
      <c r="AC11" s="1">
        <v>500</v>
      </c>
      <c r="AD11" s="1">
        <v>0.6088709677419355</v>
      </c>
      <c r="AE11" s="1">
        <v>496</v>
      </c>
      <c r="AG11" s="1">
        <v>0</v>
      </c>
      <c r="AI11" s="1">
        <v>0</v>
      </c>
      <c r="AK11" s="1">
        <v>0</v>
      </c>
      <c r="AM11" s="1">
        <v>0</v>
      </c>
      <c r="AN11" s="1">
        <v>0.89200000000000002</v>
      </c>
      <c r="AO11" s="1">
        <v>500</v>
      </c>
      <c r="AP11" s="1">
        <v>0.88176352705410821</v>
      </c>
      <c r="AQ11" s="1">
        <v>499</v>
      </c>
      <c r="AR11" s="1">
        <v>0.92771084337349397</v>
      </c>
      <c r="AS11" s="1">
        <v>498</v>
      </c>
      <c r="AT11" s="1">
        <v>0.77354709418837675</v>
      </c>
      <c r="AU11" s="1">
        <v>499</v>
      </c>
    </row>
    <row r="12" spans="1:47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122</v>
      </c>
      <c r="H12" s="1">
        <v>0.97058823529411764</v>
      </c>
      <c r="I12" s="1">
        <v>102</v>
      </c>
      <c r="J12" s="1">
        <v>0.21782178217821782</v>
      </c>
      <c r="K12" s="1">
        <v>101</v>
      </c>
      <c r="L12" s="1">
        <v>0.92079207920792083</v>
      </c>
      <c r="M12" s="1">
        <v>101</v>
      </c>
      <c r="N12" s="1">
        <v>0.47524752475247523</v>
      </c>
      <c r="O12" s="1">
        <v>101</v>
      </c>
      <c r="P12" s="1">
        <v>7.8431372549019607E-2</v>
      </c>
      <c r="Q12" s="1">
        <v>102</v>
      </c>
      <c r="R12" s="1">
        <v>6.9306930693069313E-2</v>
      </c>
      <c r="S12" s="1">
        <v>101</v>
      </c>
      <c r="T12" s="1">
        <v>0.41584158415841582</v>
      </c>
      <c r="U12" s="1">
        <v>101</v>
      </c>
      <c r="V12" s="1">
        <v>0.70297029702970293</v>
      </c>
      <c r="W12" s="1">
        <v>101</v>
      </c>
      <c r="X12" s="1">
        <v>0.23762376237623761</v>
      </c>
      <c r="Y12" s="1">
        <v>101</v>
      </c>
      <c r="Z12" s="1">
        <v>2.9702970297029702E-2</v>
      </c>
      <c r="AA12" s="1">
        <v>101</v>
      </c>
      <c r="AB12" s="1">
        <v>1</v>
      </c>
      <c r="AC12" s="1">
        <v>102</v>
      </c>
      <c r="AD12" s="1">
        <v>0.45544554455445546</v>
      </c>
      <c r="AE12" s="1">
        <v>101</v>
      </c>
      <c r="AF12" s="1">
        <v>0.84126984126984128</v>
      </c>
      <c r="AG12" s="1">
        <v>63</v>
      </c>
      <c r="AH12" s="1">
        <v>0.82539682539682535</v>
      </c>
      <c r="AI12" s="1">
        <v>63</v>
      </c>
      <c r="AJ12" s="1">
        <v>0.80952380952380953</v>
      </c>
      <c r="AK12" s="1">
        <v>63</v>
      </c>
      <c r="AL12" s="1">
        <v>0.92063492063492058</v>
      </c>
      <c r="AM12" s="1">
        <v>63</v>
      </c>
      <c r="AN12" s="1">
        <v>0.87254901960784315</v>
      </c>
      <c r="AO12" s="1">
        <v>102</v>
      </c>
      <c r="AP12" s="1">
        <v>0.90196078431372551</v>
      </c>
      <c r="AQ12" s="1">
        <v>102</v>
      </c>
      <c r="AR12" s="1">
        <v>0.9509803921568627</v>
      </c>
      <c r="AS12" s="1">
        <v>102</v>
      </c>
      <c r="AT12" s="1">
        <v>0.82352941176470584</v>
      </c>
      <c r="AU12" s="1">
        <v>102</v>
      </c>
    </row>
    <row r="13" spans="1:47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0.99090909090909096</v>
      </c>
      <c r="I13" s="1">
        <v>110</v>
      </c>
      <c r="J13" s="1">
        <v>0.49541284403669728</v>
      </c>
      <c r="K13" s="1">
        <v>109</v>
      </c>
      <c r="L13" s="1">
        <v>0.97272727272727277</v>
      </c>
      <c r="M13" s="1">
        <v>110</v>
      </c>
      <c r="N13" s="1">
        <v>0.64220183486238536</v>
      </c>
      <c r="O13" s="1">
        <v>109</v>
      </c>
      <c r="P13" s="1">
        <v>0.14678899082568808</v>
      </c>
      <c r="Q13" s="1">
        <v>109</v>
      </c>
      <c r="R13" s="1">
        <v>1.834862385321101E-2</v>
      </c>
      <c r="S13" s="1">
        <v>109</v>
      </c>
      <c r="T13" s="1">
        <v>0.1111111111111111</v>
      </c>
      <c r="U13" s="1">
        <v>108</v>
      </c>
      <c r="V13" s="1">
        <v>0.67889908256880738</v>
      </c>
      <c r="W13" s="1">
        <v>109</v>
      </c>
      <c r="X13" s="1">
        <v>0.60550458715596334</v>
      </c>
      <c r="Y13" s="1">
        <v>109</v>
      </c>
      <c r="Z13" s="1">
        <v>0</v>
      </c>
      <c r="AA13" s="1">
        <v>108</v>
      </c>
      <c r="AB13" s="1">
        <v>0.95454545454545459</v>
      </c>
      <c r="AC13" s="1">
        <v>110</v>
      </c>
      <c r="AD13" s="1">
        <v>0.40366972477064222</v>
      </c>
      <c r="AE13" s="1">
        <v>109</v>
      </c>
      <c r="AF13" s="1">
        <v>0.95774647887323938</v>
      </c>
      <c r="AG13" s="1">
        <v>71</v>
      </c>
      <c r="AH13" s="1">
        <v>0.83098591549295775</v>
      </c>
      <c r="AI13" s="1">
        <v>71</v>
      </c>
      <c r="AJ13" s="1">
        <v>0.62857142857142856</v>
      </c>
      <c r="AK13" s="1">
        <v>70</v>
      </c>
      <c r="AL13" s="1">
        <v>0.91428571428571426</v>
      </c>
      <c r="AM13" s="1">
        <v>70</v>
      </c>
      <c r="AN13" s="1">
        <v>0.81818181818181823</v>
      </c>
      <c r="AO13" s="1">
        <v>110</v>
      </c>
      <c r="AP13" s="1">
        <v>0.88181818181818183</v>
      </c>
      <c r="AQ13" s="1">
        <v>110</v>
      </c>
      <c r="AR13" s="1">
        <v>0.94495412844036697</v>
      </c>
      <c r="AS13" s="1">
        <v>109</v>
      </c>
      <c r="AT13" s="1">
        <v>0.88073394495412849</v>
      </c>
      <c r="AU13" s="1">
        <v>109</v>
      </c>
    </row>
    <row r="14" spans="1:47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19</v>
      </c>
      <c r="H14" s="1">
        <v>0.88235294117647056</v>
      </c>
      <c r="I14" s="1">
        <v>17</v>
      </c>
      <c r="J14" s="1">
        <v>0.58823529411764708</v>
      </c>
      <c r="K14" s="1">
        <v>17</v>
      </c>
      <c r="L14" s="1">
        <v>1</v>
      </c>
      <c r="M14" s="1">
        <v>17</v>
      </c>
      <c r="N14" s="1">
        <v>0.58823529411764708</v>
      </c>
      <c r="O14" s="1">
        <v>17</v>
      </c>
      <c r="P14" s="1">
        <v>0.17647058823529413</v>
      </c>
      <c r="Q14" s="1">
        <v>17</v>
      </c>
      <c r="R14" s="1">
        <v>5.8823529411764705E-2</v>
      </c>
      <c r="S14" s="1">
        <v>17</v>
      </c>
      <c r="T14" s="1">
        <v>0.17647058823529413</v>
      </c>
      <c r="U14" s="1">
        <v>17</v>
      </c>
      <c r="V14" s="1">
        <v>0.6470588235294118</v>
      </c>
      <c r="W14" s="1">
        <v>17</v>
      </c>
      <c r="X14" s="1">
        <v>0.29411764705882354</v>
      </c>
      <c r="Y14" s="1">
        <v>17</v>
      </c>
      <c r="Z14" s="1">
        <v>0</v>
      </c>
      <c r="AA14" s="1">
        <v>17</v>
      </c>
      <c r="AB14" s="1">
        <v>1</v>
      </c>
      <c r="AC14" s="1">
        <v>17</v>
      </c>
      <c r="AD14" s="1">
        <v>0.47058823529411764</v>
      </c>
      <c r="AE14" s="1">
        <v>17</v>
      </c>
      <c r="AF14" s="1">
        <v>1</v>
      </c>
      <c r="AG14" s="1">
        <v>13</v>
      </c>
      <c r="AH14" s="1">
        <v>0.76923076923076927</v>
      </c>
      <c r="AI14" s="1">
        <v>13</v>
      </c>
      <c r="AJ14" s="1">
        <v>0.84615384615384615</v>
      </c>
      <c r="AK14" s="1">
        <v>13</v>
      </c>
      <c r="AL14" s="1">
        <v>0.92307692307692313</v>
      </c>
      <c r="AM14" s="1">
        <v>13</v>
      </c>
      <c r="AN14" s="1">
        <v>1</v>
      </c>
      <c r="AO14" s="1">
        <v>17</v>
      </c>
      <c r="AP14" s="1">
        <v>0.88235294117647056</v>
      </c>
      <c r="AQ14" s="1">
        <v>17</v>
      </c>
      <c r="AR14" s="1">
        <v>0.94117647058823528</v>
      </c>
      <c r="AS14" s="1">
        <v>17</v>
      </c>
      <c r="AT14" s="1">
        <v>0.88235294117647056</v>
      </c>
      <c r="AU14" s="1">
        <v>17</v>
      </c>
    </row>
    <row r="15" spans="1:47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5</v>
      </c>
      <c r="H15" s="1">
        <v>1</v>
      </c>
      <c r="I15" s="1">
        <v>3</v>
      </c>
      <c r="J15" s="1">
        <v>0</v>
      </c>
      <c r="K15" s="1">
        <v>3</v>
      </c>
      <c r="L15" s="1">
        <v>1</v>
      </c>
      <c r="M15" s="1">
        <v>3</v>
      </c>
      <c r="N15" s="1">
        <v>0.66666666666666663</v>
      </c>
      <c r="O15" s="1">
        <v>3</v>
      </c>
      <c r="P15" s="1">
        <v>0</v>
      </c>
      <c r="Q15" s="1">
        <v>3</v>
      </c>
      <c r="R15" s="1">
        <v>0</v>
      </c>
      <c r="S15" s="1">
        <v>3</v>
      </c>
      <c r="T15" s="1">
        <v>0</v>
      </c>
      <c r="U15" s="1">
        <v>3</v>
      </c>
      <c r="V15" s="1">
        <v>1</v>
      </c>
      <c r="W15" s="1">
        <v>3</v>
      </c>
      <c r="X15" s="1">
        <v>0</v>
      </c>
      <c r="Y15" s="1">
        <v>3</v>
      </c>
      <c r="Z15" s="1">
        <v>0</v>
      </c>
      <c r="AA15" s="1">
        <v>3</v>
      </c>
      <c r="AB15" s="1">
        <v>1</v>
      </c>
      <c r="AC15" s="1">
        <v>3</v>
      </c>
      <c r="AD15" s="1">
        <v>0.66666666666666663</v>
      </c>
      <c r="AE15" s="1">
        <v>3</v>
      </c>
      <c r="AF15" s="1">
        <v>1</v>
      </c>
      <c r="AG15" s="1">
        <v>2</v>
      </c>
      <c r="AH15" s="1">
        <v>1</v>
      </c>
      <c r="AI15" s="1">
        <v>2</v>
      </c>
      <c r="AJ15" s="1">
        <v>1</v>
      </c>
      <c r="AK15" s="1">
        <v>2</v>
      </c>
      <c r="AL15" s="1">
        <v>1</v>
      </c>
      <c r="AM15" s="1">
        <v>2</v>
      </c>
      <c r="AN15" s="1">
        <v>0.66666666666666663</v>
      </c>
      <c r="AO15" s="1">
        <v>3</v>
      </c>
      <c r="AP15" s="1">
        <v>0.66666666666666663</v>
      </c>
      <c r="AQ15" s="1">
        <v>3</v>
      </c>
      <c r="AR15" s="1">
        <v>1</v>
      </c>
      <c r="AS15" s="1">
        <v>3</v>
      </c>
      <c r="AT15" s="1">
        <v>0.33333333333333331</v>
      </c>
      <c r="AU15" s="1">
        <v>3</v>
      </c>
    </row>
    <row r="16" spans="1:47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  <c r="U16" s="1">
        <v>0</v>
      </c>
      <c r="W16" s="1">
        <v>0</v>
      </c>
      <c r="Y16" s="1">
        <v>0</v>
      </c>
      <c r="AA16" s="1">
        <v>0</v>
      </c>
      <c r="AC16" s="1">
        <v>0</v>
      </c>
      <c r="AE16" s="1">
        <v>0</v>
      </c>
      <c r="AG16" s="1">
        <v>0</v>
      </c>
      <c r="AI16" s="1">
        <v>0</v>
      </c>
      <c r="AK16" s="1">
        <v>0</v>
      </c>
      <c r="AM16" s="1">
        <v>0</v>
      </c>
      <c r="AO16" s="1">
        <v>0</v>
      </c>
      <c r="AQ16" s="1">
        <v>0</v>
      </c>
      <c r="AS16" s="1">
        <v>0</v>
      </c>
      <c r="AU16" s="1">
        <v>0</v>
      </c>
    </row>
    <row r="17" spans="1:47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1</v>
      </c>
      <c r="I17" s="1">
        <v>7</v>
      </c>
      <c r="J17" s="1">
        <v>0.2857142857142857</v>
      </c>
      <c r="K17" s="1">
        <v>7</v>
      </c>
      <c r="L17" s="1">
        <v>0.8571428571428571</v>
      </c>
      <c r="M17" s="1">
        <v>7</v>
      </c>
      <c r="N17" s="1">
        <v>1</v>
      </c>
      <c r="O17" s="1">
        <v>7</v>
      </c>
      <c r="P17" s="1">
        <v>0.14285714285714285</v>
      </c>
      <c r="Q17" s="1">
        <v>7</v>
      </c>
      <c r="R17" s="1">
        <v>0</v>
      </c>
      <c r="S17" s="1">
        <v>7</v>
      </c>
      <c r="T17" s="1">
        <v>0.2857142857142857</v>
      </c>
      <c r="U17" s="1">
        <v>7</v>
      </c>
      <c r="V17" s="1">
        <v>1</v>
      </c>
      <c r="W17" s="1">
        <v>7</v>
      </c>
      <c r="X17" s="1">
        <v>0.5714285714285714</v>
      </c>
      <c r="Y17" s="1">
        <v>7</v>
      </c>
      <c r="Z17" s="1">
        <v>0</v>
      </c>
      <c r="AA17" s="1">
        <v>7</v>
      </c>
      <c r="AB17" s="1">
        <v>1</v>
      </c>
      <c r="AC17" s="1">
        <v>7</v>
      </c>
      <c r="AD17" s="1">
        <v>0.7142857142857143</v>
      </c>
      <c r="AE17" s="1">
        <v>7</v>
      </c>
      <c r="AF17" s="1">
        <v>0.5</v>
      </c>
      <c r="AG17" s="1">
        <v>2</v>
      </c>
      <c r="AH17" s="1">
        <v>0.5</v>
      </c>
      <c r="AI17" s="1">
        <v>2</v>
      </c>
      <c r="AJ17" s="1">
        <v>0</v>
      </c>
      <c r="AK17" s="1">
        <v>2</v>
      </c>
      <c r="AL17" s="1">
        <v>1</v>
      </c>
      <c r="AM17" s="1">
        <v>2</v>
      </c>
      <c r="AN17" s="1">
        <v>0.8571428571428571</v>
      </c>
      <c r="AO17" s="1">
        <v>7</v>
      </c>
      <c r="AP17" s="1">
        <v>0.8571428571428571</v>
      </c>
      <c r="AQ17" s="1">
        <v>7</v>
      </c>
      <c r="AR17" s="1">
        <v>0.8571428571428571</v>
      </c>
      <c r="AS17" s="1">
        <v>7</v>
      </c>
      <c r="AT17" s="1">
        <v>0.7142857142857143</v>
      </c>
      <c r="AU17" s="1">
        <v>7</v>
      </c>
    </row>
    <row r="18" spans="1:47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8</v>
      </c>
      <c r="H18" s="1">
        <v>1</v>
      </c>
      <c r="I18" s="1">
        <v>7</v>
      </c>
      <c r="J18" s="1">
        <v>0</v>
      </c>
      <c r="K18" s="1">
        <v>7</v>
      </c>
      <c r="L18" s="1">
        <v>0.8571428571428571</v>
      </c>
      <c r="M18" s="1">
        <v>7</v>
      </c>
      <c r="N18" s="1">
        <v>0.14285714285714285</v>
      </c>
      <c r="O18" s="1">
        <v>7</v>
      </c>
      <c r="P18" s="1">
        <v>0</v>
      </c>
      <c r="Q18" s="1">
        <v>7</v>
      </c>
      <c r="R18" s="1">
        <v>0.14285714285714285</v>
      </c>
      <c r="S18" s="1">
        <v>7</v>
      </c>
      <c r="T18" s="1">
        <v>0.42857142857142855</v>
      </c>
      <c r="U18" s="1">
        <v>7</v>
      </c>
      <c r="V18" s="1">
        <v>0.2857142857142857</v>
      </c>
      <c r="W18" s="1">
        <v>7</v>
      </c>
      <c r="X18" s="1">
        <v>0.2857142857142857</v>
      </c>
      <c r="Y18" s="1">
        <v>7</v>
      </c>
      <c r="Z18" s="1">
        <v>0</v>
      </c>
      <c r="AA18" s="1">
        <v>7</v>
      </c>
      <c r="AB18" s="1">
        <v>1</v>
      </c>
      <c r="AC18" s="1">
        <v>7</v>
      </c>
      <c r="AD18" s="1">
        <v>0.5714285714285714</v>
      </c>
      <c r="AE18" s="1">
        <v>7</v>
      </c>
      <c r="AF18" s="1">
        <v>0.83333333333333337</v>
      </c>
      <c r="AG18" s="1">
        <v>6</v>
      </c>
      <c r="AH18" s="1">
        <v>1</v>
      </c>
      <c r="AI18" s="1">
        <v>6</v>
      </c>
      <c r="AJ18" s="1">
        <v>0.83333333333333337</v>
      </c>
      <c r="AK18" s="1">
        <v>6</v>
      </c>
      <c r="AL18" s="1">
        <v>1</v>
      </c>
      <c r="AM18" s="1">
        <v>5</v>
      </c>
      <c r="AN18" s="1">
        <v>1</v>
      </c>
      <c r="AO18" s="1">
        <v>7</v>
      </c>
      <c r="AP18" s="1">
        <v>0.8571428571428571</v>
      </c>
      <c r="AQ18" s="1">
        <v>7</v>
      </c>
      <c r="AR18" s="1">
        <v>1</v>
      </c>
      <c r="AS18" s="1">
        <v>7</v>
      </c>
      <c r="AT18" s="1">
        <v>1</v>
      </c>
      <c r="AU18" s="1">
        <v>7</v>
      </c>
    </row>
    <row r="19" spans="1:47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1</v>
      </c>
      <c r="I19" s="1">
        <v>7</v>
      </c>
      <c r="J19" s="1">
        <v>0</v>
      </c>
      <c r="K19" s="1">
        <v>7</v>
      </c>
      <c r="L19" s="1">
        <v>0.8571428571428571</v>
      </c>
      <c r="M19" s="1">
        <v>7</v>
      </c>
      <c r="N19" s="1">
        <v>0.2857142857142857</v>
      </c>
      <c r="O19" s="1">
        <v>7</v>
      </c>
      <c r="P19" s="1">
        <v>0.14285714285714285</v>
      </c>
      <c r="Q19" s="1">
        <v>7</v>
      </c>
      <c r="R19" s="1">
        <v>0</v>
      </c>
      <c r="S19" s="1">
        <v>7</v>
      </c>
      <c r="T19" s="1">
        <v>0.14285714285714285</v>
      </c>
      <c r="U19" s="1">
        <v>7</v>
      </c>
      <c r="V19" s="1">
        <v>1</v>
      </c>
      <c r="W19" s="1">
        <v>7</v>
      </c>
      <c r="X19" s="1">
        <v>0.14285714285714285</v>
      </c>
      <c r="Y19" s="1">
        <v>7</v>
      </c>
      <c r="Z19" s="1">
        <v>0.2857142857142857</v>
      </c>
      <c r="AA19" s="1">
        <v>7</v>
      </c>
      <c r="AB19" s="1">
        <v>1</v>
      </c>
      <c r="AC19" s="1">
        <v>7</v>
      </c>
      <c r="AD19" s="1">
        <v>0.8571428571428571</v>
      </c>
      <c r="AE19" s="1">
        <v>7</v>
      </c>
      <c r="AF19" s="1">
        <v>0.8571428571428571</v>
      </c>
      <c r="AG19" s="1">
        <v>7</v>
      </c>
      <c r="AH19" s="1">
        <v>0.8571428571428571</v>
      </c>
      <c r="AI19" s="1">
        <v>7</v>
      </c>
      <c r="AJ19" s="1">
        <v>1</v>
      </c>
      <c r="AK19" s="1">
        <v>7</v>
      </c>
      <c r="AL19" s="1">
        <v>1</v>
      </c>
      <c r="AM19" s="1">
        <v>7</v>
      </c>
      <c r="AN19" s="1">
        <v>1</v>
      </c>
      <c r="AO19" s="1">
        <v>7</v>
      </c>
      <c r="AP19" s="1">
        <v>1</v>
      </c>
      <c r="AQ19" s="1">
        <v>7</v>
      </c>
      <c r="AR19" s="1">
        <v>1</v>
      </c>
      <c r="AS19" s="1">
        <v>7</v>
      </c>
      <c r="AT19" s="1">
        <v>1</v>
      </c>
      <c r="AU19" s="1">
        <v>7</v>
      </c>
    </row>
    <row r="20" spans="1:47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347</v>
      </c>
      <c r="H20" s="1">
        <v>0.91785714285714282</v>
      </c>
      <c r="I20" s="1">
        <v>280</v>
      </c>
      <c r="J20" s="1">
        <v>0.45878136200716846</v>
      </c>
      <c r="K20" s="1">
        <v>279</v>
      </c>
      <c r="L20" s="1">
        <v>0.94306049822064053</v>
      </c>
      <c r="M20" s="1">
        <v>281</v>
      </c>
      <c r="N20" s="1">
        <v>0.39568345323741005</v>
      </c>
      <c r="O20" s="1">
        <v>278</v>
      </c>
      <c r="P20" s="1">
        <v>0.11827956989247312</v>
      </c>
      <c r="Q20" s="1">
        <v>279</v>
      </c>
      <c r="R20" s="1">
        <v>8.2733812949640287E-2</v>
      </c>
      <c r="S20" s="1">
        <v>278</v>
      </c>
      <c r="T20" s="1">
        <v>0.3392857142857143</v>
      </c>
      <c r="U20" s="1">
        <v>280</v>
      </c>
      <c r="V20" s="1">
        <v>0.64642857142857146</v>
      </c>
      <c r="W20" s="1">
        <v>280</v>
      </c>
      <c r="X20" s="1">
        <v>0.54121863799283154</v>
      </c>
      <c r="Y20" s="1">
        <v>279</v>
      </c>
      <c r="Z20" s="1">
        <v>3.2608695652173912E-2</v>
      </c>
      <c r="AA20" s="1">
        <v>276</v>
      </c>
      <c r="AB20" s="1">
        <v>0.97491039426523296</v>
      </c>
      <c r="AC20" s="1">
        <v>279</v>
      </c>
      <c r="AD20" s="1">
        <v>0.37818181818181817</v>
      </c>
      <c r="AE20" s="1">
        <v>275</v>
      </c>
      <c r="AF20" s="1">
        <v>0.91145833333333337</v>
      </c>
      <c r="AG20" s="1">
        <v>192</v>
      </c>
      <c r="AH20" s="1">
        <v>0.88020833333333337</v>
      </c>
      <c r="AI20" s="1">
        <v>192</v>
      </c>
      <c r="AJ20" s="1">
        <v>0.84816753926701571</v>
      </c>
      <c r="AK20" s="1">
        <v>191</v>
      </c>
      <c r="AL20" s="1">
        <v>0.92063492063492058</v>
      </c>
      <c r="AM20" s="1">
        <v>189</v>
      </c>
      <c r="AN20" s="1">
        <v>0.94945848375451258</v>
      </c>
      <c r="AO20" s="1">
        <v>277</v>
      </c>
      <c r="AP20" s="1">
        <v>0.88172043010752688</v>
      </c>
      <c r="AQ20" s="1">
        <v>279</v>
      </c>
      <c r="AR20" s="1">
        <v>0.96415770609318996</v>
      </c>
      <c r="AS20" s="1">
        <v>279</v>
      </c>
      <c r="AT20" s="1">
        <v>0.82437275985663083</v>
      </c>
      <c r="AU20" s="1">
        <v>279</v>
      </c>
    </row>
    <row r="21" spans="1:47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0.97222222222222221</v>
      </c>
      <c r="I21" s="1">
        <v>36</v>
      </c>
      <c r="J21" s="1">
        <v>0.78378378378378377</v>
      </c>
      <c r="K21" s="1">
        <v>37</v>
      </c>
      <c r="L21" s="1">
        <v>0.91891891891891897</v>
      </c>
      <c r="M21" s="1">
        <v>37</v>
      </c>
      <c r="N21" s="1">
        <v>0.25</v>
      </c>
      <c r="O21" s="1">
        <v>36</v>
      </c>
      <c r="P21" s="1">
        <v>0.29729729729729731</v>
      </c>
      <c r="Q21" s="1">
        <v>37</v>
      </c>
      <c r="R21" s="1">
        <v>0.1111111111111111</v>
      </c>
      <c r="S21" s="1">
        <v>36</v>
      </c>
      <c r="T21" s="1">
        <v>0.22222222222222221</v>
      </c>
      <c r="U21" s="1">
        <v>36</v>
      </c>
      <c r="V21" s="1">
        <v>0.33333333333333331</v>
      </c>
      <c r="W21" s="1">
        <v>36</v>
      </c>
      <c r="X21" s="1">
        <v>0.5</v>
      </c>
      <c r="Y21" s="1">
        <v>36</v>
      </c>
      <c r="Z21" s="1">
        <v>5.5555555555555552E-2</v>
      </c>
      <c r="AA21" s="1">
        <v>36</v>
      </c>
      <c r="AB21" s="1">
        <v>1</v>
      </c>
      <c r="AC21" s="1">
        <v>37</v>
      </c>
      <c r="AD21" s="1">
        <v>0.3888888888888889</v>
      </c>
      <c r="AE21" s="1">
        <v>36</v>
      </c>
      <c r="AF21" s="1">
        <v>0.84210526315789469</v>
      </c>
      <c r="AG21" s="1">
        <v>19</v>
      </c>
      <c r="AH21" s="1">
        <v>0.78947368421052633</v>
      </c>
      <c r="AI21" s="1">
        <v>19</v>
      </c>
      <c r="AJ21" s="1">
        <v>0.84210526315789469</v>
      </c>
      <c r="AK21" s="1">
        <v>19</v>
      </c>
      <c r="AL21" s="1">
        <v>0.89473684210526316</v>
      </c>
      <c r="AM21" s="1">
        <v>19</v>
      </c>
      <c r="AN21" s="1">
        <v>0.83783783783783783</v>
      </c>
      <c r="AO21" s="1">
        <v>37</v>
      </c>
      <c r="AP21" s="1">
        <v>0.89189189189189189</v>
      </c>
      <c r="AQ21" s="1">
        <v>37</v>
      </c>
      <c r="AR21" s="1">
        <v>0.94594594594594594</v>
      </c>
      <c r="AS21" s="1">
        <v>37</v>
      </c>
      <c r="AT21" s="1">
        <v>0.83783783783783783</v>
      </c>
      <c r="AU21" s="1">
        <v>37</v>
      </c>
    </row>
    <row r="22" spans="1:47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83</v>
      </c>
      <c r="H22" s="1">
        <v>0.82089552238805974</v>
      </c>
      <c r="I22" s="1">
        <v>67</v>
      </c>
      <c r="J22" s="1">
        <v>0.22388059701492538</v>
      </c>
      <c r="K22" s="1">
        <v>67</v>
      </c>
      <c r="L22" s="1">
        <v>0.97014925373134331</v>
      </c>
      <c r="M22" s="1">
        <v>67</v>
      </c>
      <c r="N22" s="1">
        <v>0.29850746268656714</v>
      </c>
      <c r="O22" s="1">
        <v>67</v>
      </c>
      <c r="P22" s="1">
        <v>0.2537313432835821</v>
      </c>
      <c r="Q22" s="1">
        <v>67</v>
      </c>
      <c r="R22" s="1">
        <v>0.19402985074626866</v>
      </c>
      <c r="S22" s="1">
        <v>67</v>
      </c>
      <c r="T22" s="1">
        <v>0.58208955223880599</v>
      </c>
      <c r="U22" s="1">
        <v>67</v>
      </c>
      <c r="V22" s="1">
        <v>0.36363636363636365</v>
      </c>
      <c r="W22" s="1">
        <v>66</v>
      </c>
      <c r="X22" s="1">
        <v>0.29850746268656714</v>
      </c>
      <c r="Y22" s="1">
        <v>67</v>
      </c>
      <c r="Z22" s="1">
        <v>6.0606060606060608E-2</v>
      </c>
      <c r="AA22" s="1">
        <v>66</v>
      </c>
      <c r="AB22" s="1">
        <v>0.97014925373134331</v>
      </c>
      <c r="AC22" s="1">
        <v>67</v>
      </c>
      <c r="AD22" s="1">
        <v>0.70149253731343286</v>
      </c>
      <c r="AE22" s="1">
        <v>67</v>
      </c>
      <c r="AF22" s="1">
        <v>0.88888888888888884</v>
      </c>
      <c r="AG22" s="1">
        <v>36</v>
      </c>
      <c r="AH22" s="1">
        <v>0.88888888888888884</v>
      </c>
      <c r="AI22" s="1">
        <v>36</v>
      </c>
      <c r="AJ22" s="1">
        <v>0.88888888888888884</v>
      </c>
      <c r="AK22" s="1">
        <v>36</v>
      </c>
      <c r="AL22" s="1">
        <v>0.82857142857142863</v>
      </c>
      <c r="AM22" s="1">
        <v>35</v>
      </c>
      <c r="AN22" s="1">
        <v>0.89552238805970152</v>
      </c>
      <c r="AO22" s="1">
        <v>67</v>
      </c>
      <c r="AP22" s="1">
        <v>0.85074626865671643</v>
      </c>
      <c r="AQ22" s="1">
        <v>67</v>
      </c>
      <c r="AR22" s="1">
        <v>0.97014925373134331</v>
      </c>
      <c r="AS22" s="1">
        <v>67</v>
      </c>
      <c r="AT22" s="1">
        <v>0.74626865671641796</v>
      </c>
      <c r="AU22" s="1">
        <v>67</v>
      </c>
    </row>
    <row r="23" spans="1:47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41</v>
      </c>
      <c r="H23" s="1">
        <v>0.91891891891891897</v>
      </c>
      <c r="I23" s="1">
        <v>37</v>
      </c>
      <c r="J23" s="1">
        <v>0.67567567567567566</v>
      </c>
      <c r="K23" s="1">
        <v>37</v>
      </c>
      <c r="L23" s="1">
        <v>1</v>
      </c>
      <c r="M23" s="1">
        <v>37</v>
      </c>
      <c r="N23" s="1">
        <v>0.13513513513513514</v>
      </c>
      <c r="O23" s="1">
        <v>37</v>
      </c>
      <c r="P23" s="1">
        <v>0.27027027027027029</v>
      </c>
      <c r="Q23" s="1">
        <v>37</v>
      </c>
      <c r="R23" s="1">
        <v>5.4054054054054057E-2</v>
      </c>
      <c r="S23" s="1">
        <v>37</v>
      </c>
      <c r="T23" s="1">
        <v>0.27027027027027029</v>
      </c>
      <c r="U23" s="1">
        <v>37</v>
      </c>
      <c r="V23" s="1">
        <v>0.24324324324324326</v>
      </c>
      <c r="W23" s="1">
        <v>37</v>
      </c>
      <c r="X23" s="1">
        <v>0.43243243243243246</v>
      </c>
      <c r="Y23" s="1">
        <v>37</v>
      </c>
      <c r="Z23" s="1">
        <v>2.7027027027027029E-2</v>
      </c>
      <c r="AA23" s="1">
        <v>37</v>
      </c>
      <c r="AB23" s="1">
        <v>1</v>
      </c>
      <c r="AC23" s="1">
        <v>37</v>
      </c>
      <c r="AD23" s="1">
        <v>0.86486486486486491</v>
      </c>
      <c r="AE23" s="1">
        <v>37</v>
      </c>
      <c r="AF23" s="1">
        <v>1</v>
      </c>
      <c r="AG23" s="1">
        <v>27</v>
      </c>
      <c r="AH23" s="1">
        <v>0.88888888888888884</v>
      </c>
      <c r="AI23" s="1">
        <v>27</v>
      </c>
      <c r="AJ23" s="1">
        <v>0.88888888888888884</v>
      </c>
      <c r="AK23" s="1">
        <v>27</v>
      </c>
      <c r="AL23" s="1">
        <v>1</v>
      </c>
      <c r="AM23" s="1">
        <v>27</v>
      </c>
      <c r="AN23" s="1">
        <v>1</v>
      </c>
      <c r="AO23" s="1">
        <v>36</v>
      </c>
      <c r="AP23" s="1">
        <v>0.97222222222222221</v>
      </c>
      <c r="AQ23" s="1">
        <v>36</v>
      </c>
      <c r="AR23" s="1">
        <v>0.97222222222222221</v>
      </c>
      <c r="AS23" s="1">
        <v>36</v>
      </c>
      <c r="AT23" s="1">
        <v>0.91666666666666663</v>
      </c>
      <c r="AU23" s="1">
        <v>36</v>
      </c>
    </row>
    <row r="24" spans="1:47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44</v>
      </c>
      <c r="H24" s="1">
        <v>0.97435897435897434</v>
      </c>
      <c r="I24" s="1">
        <v>39</v>
      </c>
      <c r="J24" s="1">
        <v>0.17948717948717949</v>
      </c>
      <c r="K24" s="1">
        <v>39</v>
      </c>
      <c r="L24" s="1">
        <v>0.71794871794871795</v>
      </c>
      <c r="M24" s="1">
        <v>39</v>
      </c>
      <c r="N24" s="1">
        <v>0.74358974358974361</v>
      </c>
      <c r="O24" s="1">
        <v>39</v>
      </c>
      <c r="P24" s="1">
        <v>0.12820512820512819</v>
      </c>
      <c r="Q24" s="1">
        <v>39</v>
      </c>
      <c r="R24" s="1">
        <v>0.10256410256410256</v>
      </c>
      <c r="S24" s="1">
        <v>39</v>
      </c>
      <c r="T24" s="1">
        <v>0.15384615384615385</v>
      </c>
      <c r="U24" s="1">
        <v>39</v>
      </c>
      <c r="V24" s="1">
        <v>0.82051282051282048</v>
      </c>
      <c r="W24" s="1">
        <v>39</v>
      </c>
      <c r="X24" s="1">
        <v>0.30769230769230771</v>
      </c>
      <c r="Y24" s="1">
        <v>39</v>
      </c>
      <c r="Z24" s="1">
        <v>2.564102564102564E-2</v>
      </c>
      <c r="AA24" s="1">
        <v>39</v>
      </c>
      <c r="AB24" s="1">
        <v>0.97435897435897434</v>
      </c>
      <c r="AC24" s="1">
        <v>39</v>
      </c>
      <c r="AD24" s="1">
        <v>0.66666666666666663</v>
      </c>
      <c r="AE24" s="1">
        <v>39</v>
      </c>
      <c r="AF24" s="1">
        <v>1</v>
      </c>
      <c r="AG24" s="1">
        <v>27</v>
      </c>
      <c r="AH24" s="1">
        <v>0.96296296296296291</v>
      </c>
      <c r="AI24" s="1">
        <v>27</v>
      </c>
      <c r="AJ24" s="1">
        <v>0.92592592592592593</v>
      </c>
      <c r="AK24" s="1">
        <v>27</v>
      </c>
      <c r="AL24" s="1">
        <v>0.96296296296296291</v>
      </c>
      <c r="AM24" s="1">
        <v>27</v>
      </c>
      <c r="AN24" s="1">
        <v>0.94736842105263153</v>
      </c>
      <c r="AO24" s="1">
        <v>38</v>
      </c>
      <c r="AP24" s="1">
        <v>0.89743589743589747</v>
      </c>
      <c r="AQ24" s="1">
        <v>39</v>
      </c>
      <c r="AR24" s="1">
        <v>0.94871794871794868</v>
      </c>
      <c r="AS24" s="1">
        <v>39</v>
      </c>
      <c r="AT24" s="1">
        <v>0.89743589743589747</v>
      </c>
      <c r="AU24" s="1">
        <v>39</v>
      </c>
    </row>
    <row r="25" spans="1:47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9</v>
      </c>
      <c r="H25" s="1">
        <v>1</v>
      </c>
      <c r="I25" s="1">
        <v>8</v>
      </c>
      <c r="J25" s="1">
        <v>0</v>
      </c>
      <c r="K25" s="1">
        <v>8</v>
      </c>
      <c r="L25" s="1">
        <v>0.875</v>
      </c>
      <c r="M25" s="1">
        <v>8</v>
      </c>
      <c r="N25" s="1">
        <v>0.625</v>
      </c>
      <c r="O25" s="1">
        <v>8</v>
      </c>
      <c r="P25" s="1">
        <v>0</v>
      </c>
      <c r="Q25" s="1">
        <v>8</v>
      </c>
      <c r="R25" s="1">
        <v>0</v>
      </c>
      <c r="S25" s="1">
        <v>8</v>
      </c>
      <c r="T25" s="1">
        <v>0.25</v>
      </c>
      <c r="U25" s="1">
        <v>8</v>
      </c>
      <c r="V25" s="1">
        <v>0.625</v>
      </c>
      <c r="W25" s="1">
        <v>8</v>
      </c>
      <c r="X25" s="1">
        <v>0.375</v>
      </c>
      <c r="Y25" s="1">
        <v>8</v>
      </c>
      <c r="Z25" s="1">
        <v>0</v>
      </c>
      <c r="AA25" s="1">
        <v>8</v>
      </c>
      <c r="AB25" s="1">
        <v>1</v>
      </c>
      <c r="AC25" s="1">
        <v>8</v>
      </c>
      <c r="AD25" s="1">
        <v>0.75</v>
      </c>
      <c r="AE25" s="1">
        <v>8</v>
      </c>
      <c r="AF25" s="1">
        <v>0.875</v>
      </c>
      <c r="AG25" s="1">
        <v>8</v>
      </c>
      <c r="AH25" s="1">
        <v>0.875</v>
      </c>
      <c r="AI25" s="1">
        <v>8</v>
      </c>
      <c r="AJ25" s="1">
        <v>1</v>
      </c>
      <c r="AK25" s="1">
        <v>8</v>
      </c>
      <c r="AL25" s="1">
        <v>0.875</v>
      </c>
      <c r="AM25" s="1">
        <v>8</v>
      </c>
      <c r="AN25" s="1">
        <v>1</v>
      </c>
      <c r="AO25" s="1">
        <v>7</v>
      </c>
      <c r="AP25" s="1">
        <v>0.8571428571428571</v>
      </c>
      <c r="AQ25" s="1">
        <v>7</v>
      </c>
      <c r="AR25" s="1">
        <v>1</v>
      </c>
      <c r="AS25" s="1">
        <v>7</v>
      </c>
      <c r="AT25" s="1">
        <v>1</v>
      </c>
      <c r="AU25" s="1">
        <v>7</v>
      </c>
    </row>
    <row r="26" spans="1:47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40</v>
      </c>
      <c r="H26" s="1">
        <v>0.96875</v>
      </c>
      <c r="I26" s="1">
        <v>32</v>
      </c>
      <c r="J26" s="1">
        <v>0.25</v>
      </c>
      <c r="K26" s="1">
        <v>32</v>
      </c>
      <c r="L26" s="1">
        <v>0.65625</v>
      </c>
      <c r="M26" s="1">
        <v>32</v>
      </c>
      <c r="N26" s="1">
        <v>0.90625</v>
      </c>
      <c r="O26" s="1">
        <v>32</v>
      </c>
      <c r="P26" s="1">
        <v>0.15625</v>
      </c>
      <c r="Q26" s="1">
        <v>32</v>
      </c>
      <c r="R26" s="1">
        <v>0.3125</v>
      </c>
      <c r="S26" s="1">
        <v>32</v>
      </c>
      <c r="T26" s="1">
        <v>0.3125</v>
      </c>
      <c r="U26" s="1">
        <v>32</v>
      </c>
      <c r="V26" s="1">
        <v>0.90625</v>
      </c>
      <c r="W26" s="1">
        <v>32</v>
      </c>
      <c r="X26" s="1">
        <v>0.1875</v>
      </c>
      <c r="Y26" s="1">
        <v>32</v>
      </c>
      <c r="Z26" s="1">
        <v>0.125</v>
      </c>
      <c r="AA26" s="1">
        <v>32</v>
      </c>
      <c r="AB26" s="1">
        <v>0.96875</v>
      </c>
      <c r="AC26" s="1">
        <v>32</v>
      </c>
      <c r="AD26" s="1">
        <v>0.25</v>
      </c>
      <c r="AE26" s="1">
        <v>32</v>
      </c>
      <c r="AF26" s="1">
        <v>0.91666666666666663</v>
      </c>
      <c r="AG26" s="1">
        <v>24</v>
      </c>
      <c r="AH26" s="1">
        <v>0.875</v>
      </c>
      <c r="AI26" s="1">
        <v>24</v>
      </c>
      <c r="AJ26" s="1">
        <v>0.83333333333333337</v>
      </c>
      <c r="AK26" s="1">
        <v>24</v>
      </c>
      <c r="AL26" s="1">
        <v>0.91666666666666663</v>
      </c>
      <c r="AM26" s="1">
        <v>24</v>
      </c>
      <c r="AN26" s="1">
        <v>0.8125</v>
      </c>
      <c r="AO26" s="1">
        <v>32</v>
      </c>
      <c r="AP26" s="1">
        <v>0.84375</v>
      </c>
      <c r="AQ26" s="1">
        <v>32</v>
      </c>
      <c r="AR26" s="1">
        <v>0.967741935483871</v>
      </c>
      <c r="AS26" s="1">
        <v>31</v>
      </c>
      <c r="AT26" s="1">
        <v>0.90625</v>
      </c>
      <c r="AU26" s="1">
        <v>32</v>
      </c>
    </row>
    <row r="27" spans="1:47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1</v>
      </c>
      <c r="I27" s="1">
        <v>4</v>
      </c>
      <c r="J27" s="1">
        <v>0</v>
      </c>
      <c r="K27" s="1">
        <v>4</v>
      </c>
      <c r="L27" s="1">
        <v>0.25</v>
      </c>
      <c r="M27" s="1">
        <v>4</v>
      </c>
      <c r="N27" s="1">
        <v>1</v>
      </c>
      <c r="O27" s="1">
        <v>4</v>
      </c>
      <c r="P27" s="1">
        <v>0.25</v>
      </c>
      <c r="Q27" s="1">
        <v>4</v>
      </c>
      <c r="R27" s="1">
        <v>0</v>
      </c>
      <c r="S27" s="1">
        <v>4</v>
      </c>
      <c r="T27" s="1">
        <v>0.25</v>
      </c>
      <c r="U27" s="1">
        <v>4</v>
      </c>
      <c r="V27" s="1">
        <v>1</v>
      </c>
      <c r="W27" s="1">
        <v>4</v>
      </c>
      <c r="X27" s="1">
        <v>0</v>
      </c>
      <c r="Y27" s="1">
        <v>4</v>
      </c>
      <c r="Z27" s="1">
        <v>0</v>
      </c>
      <c r="AA27" s="1">
        <v>4</v>
      </c>
      <c r="AB27" s="1">
        <v>1</v>
      </c>
      <c r="AC27" s="1">
        <v>4</v>
      </c>
      <c r="AD27" s="1">
        <v>0</v>
      </c>
      <c r="AE27" s="1">
        <v>4</v>
      </c>
      <c r="AF27" s="1">
        <v>0.66666666666666663</v>
      </c>
      <c r="AG27" s="1">
        <v>3</v>
      </c>
      <c r="AH27" s="1">
        <v>1</v>
      </c>
      <c r="AI27" s="1">
        <v>3</v>
      </c>
      <c r="AJ27" s="1">
        <v>1</v>
      </c>
      <c r="AK27" s="1">
        <v>3</v>
      </c>
      <c r="AL27" s="1">
        <v>1</v>
      </c>
      <c r="AM27" s="1">
        <v>3</v>
      </c>
      <c r="AN27" s="1">
        <v>1</v>
      </c>
      <c r="AO27" s="1">
        <v>4</v>
      </c>
      <c r="AP27" s="1">
        <v>1</v>
      </c>
      <c r="AQ27" s="1">
        <v>4</v>
      </c>
      <c r="AR27" s="1">
        <v>1</v>
      </c>
      <c r="AS27" s="1">
        <v>4</v>
      </c>
      <c r="AT27" s="1">
        <v>1</v>
      </c>
      <c r="AU27" s="1">
        <v>4</v>
      </c>
    </row>
    <row r="28" spans="1:47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80</v>
      </c>
      <c r="H28" s="1">
        <v>0.91803278688524592</v>
      </c>
      <c r="I28" s="1">
        <v>61</v>
      </c>
      <c r="J28" s="1">
        <v>0.18032786885245902</v>
      </c>
      <c r="K28" s="1">
        <v>61</v>
      </c>
      <c r="L28" s="1">
        <v>0.77049180327868849</v>
      </c>
      <c r="M28" s="1">
        <v>61</v>
      </c>
      <c r="N28" s="1">
        <v>0.81967213114754101</v>
      </c>
      <c r="O28" s="1">
        <v>61</v>
      </c>
      <c r="P28" s="1">
        <v>0.13333333333333333</v>
      </c>
      <c r="Q28" s="1">
        <v>60</v>
      </c>
      <c r="R28" s="1">
        <v>0.2</v>
      </c>
      <c r="S28" s="1">
        <v>60</v>
      </c>
      <c r="T28" s="1">
        <v>0.38333333333333336</v>
      </c>
      <c r="U28" s="1">
        <v>60</v>
      </c>
      <c r="V28" s="1">
        <v>0.93442622950819676</v>
      </c>
      <c r="W28" s="1">
        <v>61</v>
      </c>
      <c r="X28" s="1">
        <v>0.18032786885245902</v>
      </c>
      <c r="Y28" s="1">
        <v>61</v>
      </c>
      <c r="Z28" s="1">
        <v>3.3333333333333333E-2</v>
      </c>
      <c r="AA28" s="1">
        <v>60</v>
      </c>
      <c r="AB28" s="1">
        <v>1</v>
      </c>
      <c r="AC28" s="1">
        <v>61</v>
      </c>
      <c r="AD28" s="1">
        <v>0.41666666666666669</v>
      </c>
      <c r="AE28" s="1">
        <v>60</v>
      </c>
      <c r="AF28" s="1">
        <v>0.88</v>
      </c>
      <c r="AG28" s="1">
        <v>50</v>
      </c>
      <c r="AH28" s="1">
        <v>0.94</v>
      </c>
      <c r="AI28" s="1">
        <v>50</v>
      </c>
      <c r="AJ28" s="1">
        <v>0.92</v>
      </c>
      <c r="AK28" s="1">
        <v>50</v>
      </c>
      <c r="AL28" s="1">
        <v>0.96</v>
      </c>
      <c r="AM28" s="1">
        <v>50</v>
      </c>
      <c r="AN28" s="1">
        <v>0.91803278688524592</v>
      </c>
      <c r="AO28" s="1">
        <v>61</v>
      </c>
      <c r="AP28" s="1">
        <v>0.86885245901639341</v>
      </c>
      <c r="AQ28" s="1">
        <v>61</v>
      </c>
      <c r="AR28" s="1">
        <v>0.98360655737704916</v>
      </c>
      <c r="AS28" s="1">
        <v>61</v>
      </c>
      <c r="AT28" s="1">
        <v>0.83606557377049184</v>
      </c>
      <c r="AU28" s="1">
        <v>61</v>
      </c>
    </row>
    <row r="29" spans="1:47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150</v>
      </c>
      <c r="H29" s="1">
        <v>0.953125</v>
      </c>
      <c r="I29" s="1">
        <v>128</v>
      </c>
      <c r="J29" s="1">
        <v>0.140625</v>
      </c>
      <c r="K29" s="1">
        <v>128</v>
      </c>
      <c r="L29" s="1">
        <v>0.7734375</v>
      </c>
      <c r="M29" s="1">
        <v>128</v>
      </c>
      <c r="N29" s="1">
        <v>0.3515625</v>
      </c>
      <c r="O29" s="1">
        <v>128</v>
      </c>
      <c r="P29" s="1">
        <v>0.1171875</v>
      </c>
      <c r="Q29" s="1">
        <v>128</v>
      </c>
      <c r="R29" s="1">
        <v>6.2992125984251968E-2</v>
      </c>
      <c r="S29" s="1">
        <v>127</v>
      </c>
      <c r="T29" s="1">
        <v>0.31496062992125984</v>
      </c>
      <c r="U29" s="1">
        <v>127</v>
      </c>
      <c r="V29" s="1">
        <v>0.390625</v>
      </c>
      <c r="W29" s="1">
        <v>128</v>
      </c>
      <c r="X29" s="1">
        <v>0.2265625</v>
      </c>
      <c r="Y29" s="1">
        <v>128</v>
      </c>
      <c r="Z29" s="1">
        <v>2.3622047244094488E-2</v>
      </c>
      <c r="AA29" s="1">
        <v>127</v>
      </c>
      <c r="AB29" s="1">
        <v>0.953125</v>
      </c>
      <c r="AC29" s="1">
        <v>128</v>
      </c>
      <c r="AD29" s="1">
        <v>0.6692913385826772</v>
      </c>
      <c r="AE29" s="1">
        <v>127</v>
      </c>
      <c r="AF29" s="1">
        <v>0.92307692307692313</v>
      </c>
      <c r="AG29" s="1">
        <v>91</v>
      </c>
      <c r="AH29" s="1">
        <v>0.95604395604395609</v>
      </c>
      <c r="AI29" s="1">
        <v>91</v>
      </c>
      <c r="AJ29" s="1">
        <v>0.89010989010989006</v>
      </c>
      <c r="AK29" s="1">
        <v>91</v>
      </c>
      <c r="AL29" s="1">
        <v>0.97802197802197799</v>
      </c>
      <c r="AM29" s="1">
        <v>91</v>
      </c>
      <c r="AN29" s="1">
        <v>0.9375</v>
      </c>
      <c r="AO29" s="1">
        <v>128</v>
      </c>
      <c r="AP29" s="1">
        <v>0.96875</v>
      </c>
      <c r="AQ29" s="1">
        <v>128</v>
      </c>
      <c r="AR29" s="1">
        <v>0.984375</v>
      </c>
      <c r="AS29" s="1">
        <v>128</v>
      </c>
      <c r="AT29" s="1">
        <v>0.94488188976377951</v>
      </c>
      <c r="AU29" s="1">
        <v>127</v>
      </c>
    </row>
    <row r="30" spans="1:47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0.96</v>
      </c>
      <c r="I30" s="1">
        <v>500</v>
      </c>
      <c r="J30" s="1">
        <v>0.58764940239043828</v>
      </c>
      <c r="K30" s="1">
        <v>502</v>
      </c>
      <c r="L30" s="1">
        <v>0.96599999999999997</v>
      </c>
      <c r="M30" s="1">
        <v>500</v>
      </c>
      <c r="N30" s="1">
        <v>0.56686626746506985</v>
      </c>
      <c r="O30" s="1">
        <v>501</v>
      </c>
      <c r="P30" s="1">
        <v>0.19678714859437751</v>
      </c>
      <c r="Q30" s="1">
        <v>498</v>
      </c>
      <c r="R30" s="1">
        <v>0.22444889779559118</v>
      </c>
      <c r="S30" s="1">
        <v>499</v>
      </c>
      <c r="T30" s="1">
        <v>0.61199999999999999</v>
      </c>
      <c r="U30" s="1">
        <v>500</v>
      </c>
      <c r="V30" s="1">
        <v>0.6633466135458167</v>
      </c>
      <c r="W30" s="1">
        <v>502</v>
      </c>
      <c r="X30" s="1">
        <v>0.46184738955823296</v>
      </c>
      <c r="Y30" s="1">
        <v>498</v>
      </c>
      <c r="Z30" s="1">
        <v>0.10865191146881288</v>
      </c>
      <c r="AA30" s="1">
        <v>497</v>
      </c>
      <c r="AB30" s="1">
        <v>0.97599999999999998</v>
      </c>
      <c r="AC30" s="1">
        <v>500</v>
      </c>
      <c r="AD30" s="1">
        <v>0.6088709677419355</v>
      </c>
      <c r="AE30" s="1">
        <v>496</v>
      </c>
      <c r="AG30" s="1">
        <v>0</v>
      </c>
      <c r="AI30" s="1">
        <v>0</v>
      </c>
      <c r="AK30" s="1">
        <v>0</v>
      </c>
      <c r="AM30" s="1">
        <v>0</v>
      </c>
      <c r="AN30" s="1">
        <v>0.89200000000000002</v>
      </c>
      <c r="AO30" s="1">
        <v>500</v>
      </c>
      <c r="AP30" s="1">
        <v>0.88176352705410821</v>
      </c>
      <c r="AQ30" s="1">
        <v>499</v>
      </c>
      <c r="AR30" s="1">
        <v>0.92771084337349397</v>
      </c>
      <c r="AS30" s="1">
        <v>498</v>
      </c>
      <c r="AT30" s="1">
        <v>0.77354709418837675</v>
      </c>
      <c r="AU30" s="1">
        <v>499</v>
      </c>
    </row>
    <row r="31" spans="1:47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205</v>
      </c>
      <c r="H31" s="1">
        <v>0.97647058823529409</v>
      </c>
      <c r="I31" s="1">
        <v>170</v>
      </c>
      <c r="J31" s="1">
        <v>0.46470588235294119</v>
      </c>
      <c r="K31" s="1">
        <v>170</v>
      </c>
      <c r="L31" s="1">
        <v>0.95294117647058818</v>
      </c>
      <c r="M31" s="1">
        <v>170</v>
      </c>
      <c r="N31" s="1">
        <v>0.37647058823529411</v>
      </c>
      <c r="O31" s="1">
        <v>170</v>
      </c>
      <c r="P31" s="1">
        <v>0.20588235294117646</v>
      </c>
      <c r="Q31" s="1">
        <v>170</v>
      </c>
      <c r="R31" s="1">
        <v>6.4705882352941183E-2</v>
      </c>
      <c r="S31" s="1">
        <v>170</v>
      </c>
      <c r="T31" s="1">
        <v>0.2</v>
      </c>
      <c r="U31" s="1">
        <v>170</v>
      </c>
      <c r="V31" s="1">
        <v>0.49411764705882355</v>
      </c>
      <c r="W31" s="1">
        <v>170</v>
      </c>
      <c r="X31" s="1">
        <v>0.5117647058823529</v>
      </c>
      <c r="Y31" s="1">
        <v>170</v>
      </c>
      <c r="Z31" s="1">
        <v>1.1834319526627219E-2</v>
      </c>
      <c r="AA31" s="1">
        <v>169</v>
      </c>
      <c r="AB31" s="1">
        <v>0.97058823529411764</v>
      </c>
      <c r="AC31" s="1">
        <v>170</v>
      </c>
      <c r="AD31" s="1">
        <v>0.78235294117647058</v>
      </c>
      <c r="AE31" s="1">
        <v>170</v>
      </c>
      <c r="AF31" s="1">
        <v>0.92929292929292928</v>
      </c>
      <c r="AG31" s="1">
        <v>99</v>
      </c>
      <c r="AH31" s="1">
        <v>0.93939393939393945</v>
      </c>
      <c r="AI31" s="1">
        <v>99</v>
      </c>
      <c r="AJ31" s="1">
        <v>0.88888888888888884</v>
      </c>
      <c r="AK31" s="1">
        <v>99</v>
      </c>
      <c r="AL31" s="1">
        <v>0.98979591836734693</v>
      </c>
      <c r="AM31" s="1">
        <v>98</v>
      </c>
      <c r="AN31" s="1">
        <v>0.85882352941176465</v>
      </c>
      <c r="AO31" s="1">
        <v>170</v>
      </c>
      <c r="AP31" s="1">
        <v>0.90588235294117647</v>
      </c>
      <c r="AQ31" s="1">
        <v>170</v>
      </c>
      <c r="AR31" s="1">
        <v>0.95294117647058818</v>
      </c>
      <c r="AS31" s="1">
        <v>170</v>
      </c>
      <c r="AT31" s="1">
        <v>0.8294117647058824</v>
      </c>
      <c r="AU31" s="1">
        <v>170</v>
      </c>
    </row>
    <row r="32" spans="1:47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178</v>
      </c>
      <c r="H32" s="1">
        <v>0.91666666666666663</v>
      </c>
      <c r="I32" s="1">
        <v>144</v>
      </c>
      <c r="J32" s="1">
        <v>0.64137931034482754</v>
      </c>
      <c r="K32" s="1">
        <v>145</v>
      </c>
      <c r="L32" s="1">
        <v>0.95862068965517244</v>
      </c>
      <c r="M32" s="1">
        <v>145</v>
      </c>
      <c r="N32" s="1">
        <v>0.1875</v>
      </c>
      <c r="O32" s="1">
        <v>144</v>
      </c>
      <c r="P32" s="1">
        <v>0.27083333333333331</v>
      </c>
      <c r="Q32" s="1">
        <v>144</v>
      </c>
      <c r="R32" s="1">
        <v>7.6388888888888895E-2</v>
      </c>
      <c r="S32" s="1">
        <v>144</v>
      </c>
      <c r="T32" s="1">
        <v>0.23076923076923078</v>
      </c>
      <c r="U32" s="1">
        <v>143</v>
      </c>
      <c r="V32" s="1">
        <v>0.27777777777777779</v>
      </c>
      <c r="W32" s="1">
        <v>144</v>
      </c>
      <c r="X32" s="1">
        <v>0.49305555555555558</v>
      </c>
      <c r="Y32" s="1">
        <v>144</v>
      </c>
      <c r="Z32" s="1">
        <v>3.4722222222222224E-2</v>
      </c>
      <c r="AA32" s="1">
        <v>144</v>
      </c>
      <c r="AB32" s="1">
        <v>0.97222222222222221</v>
      </c>
      <c r="AC32" s="1">
        <v>144</v>
      </c>
      <c r="AD32" s="1">
        <v>0.87586206896551722</v>
      </c>
      <c r="AE32" s="1">
        <v>145</v>
      </c>
      <c r="AF32" s="1">
        <v>0.93103448275862066</v>
      </c>
      <c r="AG32" s="1">
        <v>87</v>
      </c>
      <c r="AH32" s="1">
        <v>0.95402298850574707</v>
      </c>
      <c r="AI32" s="1">
        <v>87</v>
      </c>
      <c r="AJ32" s="1">
        <v>0.90804597701149425</v>
      </c>
      <c r="AK32" s="1">
        <v>87</v>
      </c>
      <c r="AL32" s="1">
        <v>0.97647058823529409</v>
      </c>
      <c r="AM32" s="1">
        <v>85</v>
      </c>
      <c r="AN32" s="1">
        <v>0.85517241379310349</v>
      </c>
      <c r="AO32" s="1">
        <v>145</v>
      </c>
      <c r="AP32" s="1">
        <v>0.90344827586206899</v>
      </c>
      <c r="AQ32" s="1">
        <v>145</v>
      </c>
      <c r="AR32" s="1">
        <v>0.94482758620689655</v>
      </c>
      <c r="AS32" s="1">
        <v>145</v>
      </c>
      <c r="AT32" s="1">
        <v>0.76388888888888884</v>
      </c>
      <c r="AU32" s="1">
        <v>144</v>
      </c>
    </row>
    <row r="33" spans="1:47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90</v>
      </c>
      <c r="H33" s="1">
        <v>0.89189189189189189</v>
      </c>
      <c r="I33" s="1">
        <v>74</v>
      </c>
      <c r="J33" s="1">
        <v>0.41095890410958902</v>
      </c>
      <c r="K33" s="1">
        <v>73</v>
      </c>
      <c r="L33" s="1">
        <v>0.82432432432432434</v>
      </c>
      <c r="M33" s="1">
        <v>74</v>
      </c>
      <c r="N33" s="1">
        <v>0.20547945205479451</v>
      </c>
      <c r="O33" s="1">
        <v>73</v>
      </c>
      <c r="P33" s="1">
        <v>0.13698630136986301</v>
      </c>
      <c r="Q33" s="1">
        <v>73</v>
      </c>
      <c r="R33" s="1">
        <v>8.2191780821917804E-2</v>
      </c>
      <c r="S33" s="1">
        <v>73</v>
      </c>
      <c r="T33" s="1">
        <v>0.23287671232876711</v>
      </c>
      <c r="U33" s="1">
        <v>73</v>
      </c>
      <c r="V33" s="1">
        <v>0.2638888888888889</v>
      </c>
      <c r="W33" s="1">
        <v>72</v>
      </c>
      <c r="X33" s="1">
        <v>0.43835616438356162</v>
      </c>
      <c r="Y33" s="1">
        <v>73</v>
      </c>
      <c r="Z33" s="1">
        <v>8.2191780821917804E-2</v>
      </c>
      <c r="AA33" s="1">
        <v>73</v>
      </c>
      <c r="AB33" s="1">
        <v>0.98648648648648651</v>
      </c>
      <c r="AC33" s="1">
        <v>74</v>
      </c>
      <c r="AD33" s="1">
        <v>0.67567567567567566</v>
      </c>
      <c r="AE33" s="1">
        <v>74</v>
      </c>
      <c r="AF33" s="1">
        <v>0.83018867924528306</v>
      </c>
      <c r="AG33" s="1">
        <v>53</v>
      </c>
      <c r="AH33" s="1">
        <v>0.90566037735849059</v>
      </c>
      <c r="AI33" s="1">
        <v>53</v>
      </c>
      <c r="AJ33" s="1">
        <v>0.83018867924528306</v>
      </c>
      <c r="AK33" s="1">
        <v>53</v>
      </c>
      <c r="AL33" s="1">
        <v>0.94339622641509435</v>
      </c>
      <c r="AM33" s="1">
        <v>53</v>
      </c>
      <c r="AN33" s="1">
        <v>0.84722222222222221</v>
      </c>
      <c r="AO33" s="1">
        <v>72</v>
      </c>
      <c r="AP33" s="1">
        <v>0.91666666666666663</v>
      </c>
      <c r="AQ33" s="1">
        <v>72</v>
      </c>
      <c r="AR33" s="1">
        <v>0.88888888888888884</v>
      </c>
      <c r="AS33" s="1">
        <v>72</v>
      </c>
      <c r="AT33" s="1">
        <v>0.72222222222222221</v>
      </c>
      <c r="AU33" s="1">
        <v>72</v>
      </c>
    </row>
    <row r="34" spans="1:47" x14ac:dyDescent="0.25">
      <c r="A34" t="str">
        <f t="shared" ref="A34:A60" si="1">E34&amp;C34&amp;D34</f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46</v>
      </c>
      <c r="H34" s="1">
        <v>0.91176470588235292</v>
      </c>
      <c r="I34" s="1">
        <v>34</v>
      </c>
      <c r="J34" s="1">
        <v>0.70588235294117652</v>
      </c>
      <c r="K34" s="1">
        <v>34</v>
      </c>
      <c r="L34" s="1">
        <v>0.88235294117647056</v>
      </c>
      <c r="M34" s="1">
        <v>34</v>
      </c>
      <c r="N34" s="1">
        <v>0.23529411764705882</v>
      </c>
      <c r="O34" s="1">
        <v>34</v>
      </c>
      <c r="P34" s="1">
        <v>0.20588235294117646</v>
      </c>
      <c r="Q34" s="1">
        <v>34</v>
      </c>
      <c r="R34" s="1">
        <v>8.8235294117647065E-2</v>
      </c>
      <c r="S34" s="1">
        <v>34</v>
      </c>
      <c r="T34" s="1">
        <v>0.26470588235294118</v>
      </c>
      <c r="U34" s="1">
        <v>34</v>
      </c>
      <c r="V34" s="1">
        <v>0.26470588235294118</v>
      </c>
      <c r="W34" s="1">
        <v>34</v>
      </c>
      <c r="X34" s="1">
        <v>0.35294117647058826</v>
      </c>
      <c r="Y34" s="1">
        <v>34</v>
      </c>
      <c r="Z34" s="1">
        <v>2.9411764705882353E-2</v>
      </c>
      <c r="AA34" s="1">
        <v>34</v>
      </c>
      <c r="AB34" s="1">
        <v>0.97058823529411764</v>
      </c>
      <c r="AC34" s="1">
        <v>34</v>
      </c>
      <c r="AD34" s="1">
        <v>0.88235294117647056</v>
      </c>
      <c r="AE34" s="1">
        <v>34</v>
      </c>
      <c r="AF34" s="1">
        <v>0.84</v>
      </c>
      <c r="AG34" s="1">
        <v>25</v>
      </c>
      <c r="AH34" s="1">
        <v>0.82608695652173914</v>
      </c>
      <c r="AI34" s="1">
        <v>23</v>
      </c>
      <c r="AJ34" s="1">
        <v>0.88</v>
      </c>
      <c r="AK34" s="1">
        <v>25</v>
      </c>
      <c r="AL34" s="1">
        <v>0.92</v>
      </c>
      <c r="AM34" s="1">
        <v>25</v>
      </c>
      <c r="AN34" s="1">
        <v>0.88235294117647056</v>
      </c>
      <c r="AO34" s="1">
        <v>34</v>
      </c>
      <c r="AP34" s="1">
        <v>0.91176470588235292</v>
      </c>
      <c r="AQ34" s="1">
        <v>34</v>
      </c>
      <c r="AR34" s="1">
        <v>0.97058823529411764</v>
      </c>
      <c r="AS34" s="1">
        <v>34</v>
      </c>
      <c r="AT34" s="1">
        <v>0.82352941176470584</v>
      </c>
      <c r="AU34" s="1">
        <v>34</v>
      </c>
    </row>
    <row r="35" spans="1:47" x14ac:dyDescent="0.25">
      <c r="A35" t="str">
        <f t="shared" si="1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39</v>
      </c>
      <c r="H35" s="1">
        <v>1</v>
      </c>
      <c r="I35" s="1">
        <v>33</v>
      </c>
      <c r="J35" s="1">
        <v>0</v>
      </c>
      <c r="K35" s="1">
        <v>33</v>
      </c>
      <c r="L35" s="1">
        <v>0.81818181818181823</v>
      </c>
      <c r="M35" s="1">
        <v>33</v>
      </c>
      <c r="N35" s="1">
        <v>0.93939393939393945</v>
      </c>
      <c r="O35" s="1">
        <v>33</v>
      </c>
      <c r="P35" s="1">
        <v>0.12121212121212122</v>
      </c>
      <c r="Q35" s="1">
        <v>33</v>
      </c>
      <c r="R35" s="1">
        <v>9.0909090909090912E-2</v>
      </c>
      <c r="S35" s="1">
        <v>33</v>
      </c>
      <c r="T35" s="1">
        <v>0.36363636363636365</v>
      </c>
      <c r="U35" s="1">
        <v>33</v>
      </c>
      <c r="V35" s="1">
        <v>0.96969696969696972</v>
      </c>
      <c r="W35" s="1">
        <v>33</v>
      </c>
      <c r="X35" s="1">
        <v>0.21212121212121213</v>
      </c>
      <c r="Y35" s="1">
        <v>33</v>
      </c>
      <c r="Z35" s="1">
        <v>0</v>
      </c>
      <c r="AA35" s="1">
        <v>33</v>
      </c>
      <c r="AB35" s="1">
        <v>1</v>
      </c>
      <c r="AC35" s="1">
        <v>33</v>
      </c>
      <c r="AD35" s="1">
        <v>0.72727272727272729</v>
      </c>
      <c r="AE35" s="1">
        <v>33</v>
      </c>
      <c r="AF35" s="1">
        <v>0.84848484848484851</v>
      </c>
      <c r="AG35" s="1">
        <v>33</v>
      </c>
      <c r="AH35" s="1">
        <v>0.93939393939393945</v>
      </c>
      <c r="AI35" s="1">
        <v>33</v>
      </c>
      <c r="AJ35" s="1">
        <v>0.93939393939393945</v>
      </c>
      <c r="AK35" s="1">
        <v>33</v>
      </c>
      <c r="AL35" s="1">
        <v>0.87878787878787878</v>
      </c>
      <c r="AM35" s="1">
        <v>33</v>
      </c>
      <c r="AN35" s="1">
        <v>0.90909090909090906</v>
      </c>
      <c r="AO35" s="1">
        <v>33</v>
      </c>
      <c r="AP35" s="1">
        <v>0.93939393939393945</v>
      </c>
      <c r="AQ35" s="1">
        <v>33</v>
      </c>
      <c r="AR35" s="1">
        <v>0.96969696969696972</v>
      </c>
      <c r="AS35" s="1">
        <v>33</v>
      </c>
      <c r="AT35" s="1">
        <v>0.87878787878787878</v>
      </c>
      <c r="AU35" s="1">
        <v>33</v>
      </c>
    </row>
    <row r="36" spans="1:47" x14ac:dyDescent="0.25">
      <c r="A36" t="str">
        <f t="shared" si="1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27</v>
      </c>
      <c r="H36" s="1">
        <v>0.95</v>
      </c>
      <c r="I36" s="1">
        <v>20</v>
      </c>
      <c r="J36" s="1">
        <v>0.05</v>
      </c>
      <c r="K36" s="1">
        <v>20</v>
      </c>
      <c r="L36" s="1">
        <v>0.55000000000000004</v>
      </c>
      <c r="M36" s="1">
        <v>20</v>
      </c>
      <c r="N36" s="1">
        <v>0.5</v>
      </c>
      <c r="O36" s="1">
        <v>20</v>
      </c>
      <c r="P36" s="1">
        <v>0.05</v>
      </c>
      <c r="Q36" s="1">
        <v>20</v>
      </c>
      <c r="R36" s="1">
        <v>0.15</v>
      </c>
      <c r="S36" s="1">
        <v>20</v>
      </c>
      <c r="T36" s="1">
        <v>0.4</v>
      </c>
      <c r="U36" s="1">
        <v>20</v>
      </c>
      <c r="V36" s="1">
        <v>0.6</v>
      </c>
      <c r="W36" s="1">
        <v>20</v>
      </c>
      <c r="X36" s="1">
        <v>0.15</v>
      </c>
      <c r="Y36" s="1">
        <v>20</v>
      </c>
      <c r="Z36" s="1">
        <v>0</v>
      </c>
      <c r="AA36" s="1">
        <v>20</v>
      </c>
      <c r="AB36" s="1">
        <v>1</v>
      </c>
      <c r="AC36" s="1">
        <v>20</v>
      </c>
      <c r="AD36" s="1">
        <v>0.75</v>
      </c>
      <c r="AE36" s="1">
        <v>20</v>
      </c>
      <c r="AF36" s="1">
        <v>0.9375</v>
      </c>
      <c r="AG36" s="1">
        <v>16</v>
      </c>
      <c r="AH36" s="1">
        <v>0.875</v>
      </c>
      <c r="AI36" s="1">
        <v>16</v>
      </c>
      <c r="AJ36" s="1">
        <v>0.8125</v>
      </c>
      <c r="AK36" s="1">
        <v>16</v>
      </c>
      <c r="AL36" s="1">
        <v>0.9375</v>
      </c>
      <c r="AM36" s="1">
        <v>16</v>
      </c>
      <c r="AN36" s="1">
        <v>0.95</v>
      </c>
      <c r="AO36" s="1">
        <v>20</v>
      </c>
      <c r="AP36" s="1">
        <v>0.95</v>
      </c>
      <c r="AQ36" s="1">
        <v>20</v>
      </c>
      <c r="AR36" s="1">
        <v>1</v>
      </c>
      <c r="AS36" s="1">
        <v>20</v>
      </c>
      <c r="AT36" s="1">
        <v>0.9</v>
      </c>
      <c r="AU36" s="1">
        <v>20</v>
      </c>
    </row>
    <row r="37" spans="1:47" x14ac:dyDescent="0.25">
      <c r="A37" t="str">
        <f t="shared" si="1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38</v>
      </c>
      <c r="H37" s="1">
        <v>1</v>
      </c>
      <c r="I37" s="1">
        <v>28</v>
      </c>
      <c r="J37" s="1">
        <v>0.1111111111111111</v>
      </c>
      <c r="K37" s="1">
        <v>27</v>
      </c>
      <c r="L37" s="1">
        <v>0.62962962962962965</v>
      </c>
      <c r="M37" s="1">
        <v>27</v>
      </c>
      <c r="N37" s="1">
        <v>0.18518518518518517</v>
      </c>
      <c r="O37" s="1">
        <v>27</v>
      </c>
      <c r="P37" s="1">
        <v>0</v>
      </c>
      <c r="Q37" s="1">
        <v>27</v>
      </c>
      <c r="R37" s="1">
        <v>3.7037037037037035E-2</v>
      </c>
      <c r="S37" s="1">
        <v>27</v>
      </c>
      <c r="T37" s="1">
        <v>0.18518518518518517</v>
      </c>
      <c r="U37" s="1">
        <v>27</v>
      </c>
      <c r="V37" s="1">
        <v>0.22222222222222221</v>
      </c>
      <c r="W37" s="1">
        <v>27</v>
      </c>
      <c r="X37" s="1">
        <v>0.22222222222222221</v>
      </c>
      <c r="Y37" s="1">
        <v>27</v>
      </c>
      <c r="Z37" s="1">
        <v>0</v>
      </c>
      <c r="AA37" s="1">
        <v>27</v>
      </c>
      <c r="AB37" s="1">
        <v>0.9285714285714286</v>
      </c>
      <c r="AC37" s="1">
        <v>28</v>
      </c>
      <c r="AD37" s="1">
        <v>0.62962962962962965</v>
      </c>
      <c r="AE37" s="1">
        <v>27</v>
      </c>
      <c r="AF37" s="1">
        <v>0.8571428571428571</v>
      </c>
      <c r="AG37" s="1">
        <v>21</v>
      </c>
      <c r="AH37" s="1">
        <v>1</v>
      </c>
      <c r="AI37" s="1">
        <v>21</v>
      </c>
      <c r="AJ37" s="1">
        <v>0.90476190476190477</v>
      </c>
      <c r="AK37" s="1">
        <v>21</v>
      </c>
      <c r="AL37" s="1">
        <v>0.95</v>
      </c>
      <c r="AM37" s="1">
        <v>20</v>
      </c>
      <c r="AN37" s="1">
        <v>1</v>
      </c>
      <c r="AO37" s="1">
        <v>28</v>
      </c>
      <c r="AP37" s="1">
        <v>0.9285714285714286</v>
      </c>
      <c r="AQ37" s="1">
        <v>28</v>
      </c>
      <c r="AR37" s="1">
        <v>0.8928571428571429</v>
      </c>
      <c r="AS37" s="1">
        <v>28</v>
      </c>
      <c r="AT37" s="1">
        <v>0.8571428571428571</v>
      </c>
      <c r="AU37" s="1">
        <v>28</v>
      </c>
    </row>
    <row r="38" spans="1:47" x14ac:dyDescent="0.25">
      <c r="A38" t="str">
        <f t="shared" si="1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13</v>
      </c>
      <c r="H38" s="1">
        <v>1</v>
      </c>
      <c r="I38" s="1">
        <v>12</v>
      </c>
      <c r="J38" s="1">
        <v>0.16666666666666666</v>
      </c>
      <c r="K38" s="1">
        <v>12</v>
      </c>
      <c r="L38" s="1">
        <v>0.83333333333333337</v>
      </c>
      <c r="M38" s="1">
        <v>12</v>
      </c>
      <c r="N38" s="1">
        <v>0.41666666666666669</v>
      </c>
      <c r="O38" s="1">
        <v>12</v>
      </c>
      <c r="P38" s="1">
        <v>8.3333333333333329E-2</v>
      </c>
      <c r="Q38" s="1">
        <v>12</v>
      </c>
      <c r="R38" s="1">
        <v>8.3333333333333329E-2</v>
      </c>
      <c r="S38" s="1">
        <v>12</v>
      </c>
      <c r="T38" s="1">
        <v>0.33333333333333331</v>
      </c>
      <c r="U38" s="1">
        <v>12</v>
      </c>
      <c r="V38" s="1">
        <v>0.41666666666666669</v>
      </c>
      <c r="W38" s="1">
        <v>12</v>
      </c>
      <c r="X38" s="1">
        <v>0.27272727272727271</v>
      </c>
      <c r="Y38" s="1">
        <v>11</v>
      </c>
      <c r="Z38" s="1">
        <v>0</v>
      </c>
      <c r="AA38" s="1">
        <v>12</v>
      </c>
      <c r="AB38" s="1">
        <v>1</v>
      </c>
      <c r="AC38" s="1">
        <v>12</v>
      </c>
      <c r="AD38" s="1">
        <v>0.83333333333333337</v>
      </c>
      <c r="AE38" s="1">
        <v>12</v>
      </c>
      <c r="AF38" s="1">
        <v>0.81818181818181823</v>
      </c>
      <c r="AG38" s="1">
        <v>11</v>
      </c>
      <c r="AH38" s="1">
        <v>0.90909090909090906</v>
      </c>
      <c r="AI38" s="1">
        <v>11</v>
      </c>
      <c r="AJ38" s="1">
        <v>0.90909090909090906</v>
      </c>
      <c r="AK38" s="1">
        <v>11</v>
      </c>
      <c r="AL38" s="1">
        <v>1</v>
      </c>
      <c r="AM38" s="1">
        <v>11</v>
      </c>
      <c r="AN38" s="1">
        <v>1</v>
      </c>
      <c r="AO38" s="1">
        <v>12</v>
      </c>
      <c r="AP38" s="1">
        <v>1</v>
      </c>
      <c r="AQ38" s="1">
        <v>12</v>
      </c>
      <c r="AR38" s="1">
        <v>1</v>
      </c>
      <c r="AS38" s="1">
        <v>12</v>
      </c>
      <c r="AT38" s="1">
        <v>0.91666666666666663</v>
      </c>
      <c r="AU38" s="1">
        <v>12</v>
      </c>
    </row>
    <row r="39" spans="1:47" x14ac:dyDescent="0.25">
      <c r="A39" t="str">
        <f t="shared" si="1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1</v>
      </c>
      <c r="I39" s="1">
        <v>2</v>
      </c>
      <c r="J39" s="1">
        <v>0.5</v>
      </c>
      <c r="K39" s="1">
        <v>2</v>
      </c>
      <c r="L39" s="1">
        <v>0.5</v>
      </c>
      <c r="M39" s="1">
        <v>2</v>
      </c>
      <c r="N39" s="1">
        <v>0</v>
      </c>
      <c r="O39" s="1">
        <v>2</v>
      </c>
      <c r="P39" s="1">
        <v>0.5</v>
      </c>
      <c r="Q39" s="1">
        <v>2</v>
      </c>
      <c r="R39" s="1">
        <v>0</v>
      </c>
      <c r="S39" s="1">
        <v>2</v>
      </c>
      <c r="T39" s="1">
        <v>0.5</v>
      </c>
      <c r="U39" s="1">
        <v>2</v>
      </c>
      <c r="V39" s="1">
        <v>1</v>
      </c>
      <c r="W39" s="1">
        <v>2</v>
      </c>
      <c r="X39" s="1">
        <v>1</v>
      </c>
      <c r="Y39" s="1">
        <v>2</v>
      </c>
      <c r="Z39" s="1">
        <v>0</v>
      </c>
      <c r="AA39" s="1">
        <v>2</v>
      </c>
      <c r="AB39" s="1">
        <v>1</v>
      </c>
      <c r="AC39" s="1">
        <v>2</v>
      </c>
      <c r="AD39" s="1">
        <v>0</v>
      </c>
      <c r="AE39" s="1">
        <v>2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2</v>
      </c>
      <c r="AP39" s="1">
        <v>1</v>
      </c>
      <c r="AQ39" s="1">
        <v>2</v>
      </c>
      <c r="AR39" s="1">
        <v>1</v>
      </c>
      <c r="AS39" s="1">
        <v>2</v>
      </c>
      <c r="AT39" s="1">
        <v>1</v>
      </c>
      <c r="AU39" s="1">
        <v>2</v>
      </c>
    </row>
    <row r="40" spans="1:47" x14ac:dyDescent="0.25">
      <c r="A40" t="str">
        <f t="shared" si="1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78</v>
      </c>
      <c r="H40" s="1">
        <v>1</v>
      </c>
      <c r="I40" s="1">
        <v>61</v>
      </c>
      <c r="J40" s="1">
        <v>0.62295081967213117</v>
      </c>
      <c r="K40" s="1">
        <v>61</v>
      </c>
      <c r="L40" s="1">
        <v>0.93442622950819676</v>
      </c>
      <c r="M40" s="1">
        <v>61</v>
      </c>
      <c r="N40" s="1">
        <v>0.21311475409836064</v>
      </c>
      <c r="O40" s="1">
        <v>61</v>
      </c>
      <c r="P40" s="1">
        <v>0.16393442622950818</v>
      </c>
      <c r="Q40" s="1">
        <v>61</v>
      </c>
      <c r="R40" s="1">
        <v>1.6393442622950821E-2</v>
      </c>
      <c r="S40" s="1">
        <v>61</v>
      </c>
      <c r="T40" s="1">
        <v>0.18032786885245902</v>
      </c>
      <c r="U40" s="1">
        <v>61</v>
      </c>
      <c r="V40" s="1">
        <v>0.37704918032786883</v>
      </c>
      <c r="W40" s="1">
        <v>61</v>
      </c>
      <c r="X40" s="1">
        <v>0.50819672131147542</v>
      </c>
      <c r="Y40" s="1">
        <v>61</v>
      </c>
      <c r="Z40" s="1">
        <v>1.6393442622950821E-2</v>
      </c>
      <c r="AA40" s="1">
        <v>61</v>
      </c>
      <c r="AB40" s="1">
        <v>0.95081967213114749</v>
      </c>
      <c r="AC40" s="1">
        <v>61</v>
      </c>
      <c r="AD40" s="1">
        <v>0.83606557377049184</v>
      </c>
      <c r="AE40" s="1">
        <v>61</v>
      </c>
      <c r="AF40" s="1">
        <v>0.87179487179487181</v>
      </c>
      <c r="AG40" s="1">
        <v>39</v>
      </c>
      <c r="AH40" s="1">
        <v>0.87179487179487181</v>
      </c>
      <c r="AI40" s="1">
        <v>39</v>
      </c>
      <c r="AJ40" s="1">
        <v>0.89473684210526316</v>
      </c>
      <c r="AK40" s="1">
        <v>38</v>
      </c>
      <c r="AL40" s="1">
        <v>0.89473684210526316</v>
      </c>
      <c r="AM40" s="1">
        <v>38</v>
      </c>
      <c r="AN40" s="1">
        <v>0.86885245901639341</v>
      </c>
      <c r="AO40" s="1">
        <v>61</v>
      </c>
      <c r="AP40" s="1">
        <v>0.85245901639344257</v>
      </c>
      <c r="AQ40" s="1">
        <v>61</v>
      </c>
      <c r="AR40" s="1">
        <v>0.91666666666666663</v>
      </c>
      <c r="AS40" s="1">
        <v>60</v>
      </c>
      <c r="AT40" s="1">
        <v>0.74576271186440679</v>
      </c>
      <c r="AU40" s="1">
        <v>59</v>
      </c>
    </row>
    <row r="41" spans="1:47" x14ac:dyDescent="0.25">
      <c r="A41" t="str">
        <f t="shared" si="1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1</v>
      </c>
      <c r="I41" s="1">
        <v>11</v>
      </c>
      <c r="J41" s="1">
        <v>0.3</v>
      </c>
      <c r="K41" s="1">
        <v>10</v>
      </c>
      <c r="L41" s="1">
        <v>0.90909090909090906</v>
      </c>
      <c r="M41" s="1">
        <v>11</v>
      </c>
      <c r="N41" s="1">
        <v>0.6</v>
      </c>
      <c r="O41" s="1">
        <v>10</v>
      </c>
      <c r="P41" s="1">
        <v>0</v>
      </c>
      <c r="Q41" s="1">
        <v>10</v>
      </c>
      <c r="R41" s="1">
        <v>0.1</v>
      </c>
      <c r="S41" s="1">
        <v>10</v>
      </c>
      <c r="T41" s="1">
        <v>0.3</v>
      </c>
      <c r="U41" s="1">
        <v>10</v>
      </c>
      <c r="V41" s="1">
        <v>0.54545454545454541</v>
      </c>
      <c r="W41" s="1">
        <v>11</v>
      </c>
      <c r="X41" s="1">
        <v>0.4</v>
      </c>
      <c r="Y41" s="1">
        <v>10</v>
      </c>
      <c r="Z41" s="1">
        <v>0.1</v>
      </c>
      <c r="AA41" s="1">
        <v>10</v>
      </c>
      <c r="AB41" s="1">
        <v>1</v>
      </c>
      <c r="AC41" s="1">
        <v>11</v>
      </c>
      <c r="AD41" s="1">
        <v>0.5</v>
      </c>
      <c r="AE41" s="1">
        <v>10</v>
      </c>
      <c r="AF41" s="1">
        <v>1</v>
      </c>
      <c r="AG41" s="1">
        <v>9</v>
      </c>
      <c r="AH41" s="1">
        <v>1</v>
      </c>
      <c r="AI41" s="1">
        <v>9</v>
      </c>
      <c r="AJ41" s="1">
        <v>0.88888888888888884</v>
      </c>
      <c r="AK41" s="1">
        <v>9</v>
      </c>
      <c r="AL41" s="1">
        <v>1</v>
      </c>
      <c r="AM41" s="1">
        <v>8</v>
      </c>
      <c r="AN41" s="1">
        <v>0.90909090909090906</v>
      </c>
      <c r="AO41" s="1">
        <v>11</v>
      </c>
      <c r="AP41" s="1">
        <v>0.90909090909090906</v>
      </c>
      <c r="AQ41" s="1">
        <v>11</v>
      </c>
      <c r="AR41" s="1">
        <v>1</v>
      </c>
      <c r="AS41" s="1">
        <v>11</v>
      </c>
      <c r="AT41" s="1">
        <v>1</v>
      </c>
      <c r="AU41" s="1">
        <v>11</v>
      </c>
    </row>
    <row r="42" spans="1:47" x14ac:dyDescent="0.25">
      <c r="A42" t="str">
        <f t="shared" si="1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38</v>
      </c>
      <c r="H42" s="1">
        <v>1</v>
      </c>
      <c r="I42" s="1">
        <v>30</v>
      </c>
      <c r="J42" s="1">
        <v>0.44827586206896552</v>
      </c>
      <c r="K42" s="1">
        <v>29</v>
      </c>
      <c r="L42" s="1">
        <v>0.93333333333333335</v>
      </c>
      <c r="M42" s="1">
        <v>30</v>
      </c>
      <c r="N42" s="1">
        <v>0.10344827586206896</v>
      </c>
      <c r="O42" s="1">
        <v>29</v>
      </c>
      <c r="P42" s="1">
        <v>6.8965517241379309E-2</v>
      </c>
      <c r="Q42" s="1">
        <v>29</v>
      </c>
      <c r="R42" s="1">
        <v>6.8965517241379309E-2</v>
      </c>
      <c r="S42" s="1">
        <v>29</v>
      </c>
      <c r="T42" s="1">
        <v>0.25</v>
      </c>
      <c r="U42" s="1">
        <v>28</v>
      </c>
      <c r="V42" s="1">
        <v>0.41379310344827586</v>
      </c>
      <c r="W42" s="1">
        <v>29</v>
      </c>
      <c r="X42" s="1">
        <v>0.6333333333333333</v>
      </c>
      <c r="Y42" s="1">
        <v>30</v>
      </c>
      <c r="Z42" s="1">
        <v>0</v>
      </c>
      <c r="AA42" s="1">
        <v>29</v>
      </c>
      <c r="AB42" s="1">
        <v>0.96551724137931039</v>
      </c>
      <c r="AC42" s="1">
        <v>29</v>
      </c>
      <c r="AD42" s="1">
        <v>0.6333333333333333</v>
      </c>
      <c r="AE42" s="1">
        <v>30</v>
      </c>
      <c r="AF42" s="1">
        <v>1</v>
      </c>
      <c r="AG42" s="1">
        <v>18</v>
      </c>
      <c r="AH42" s="1">
        <v>0.83333333333333337</v>
      </c>
      <c r="AI42" s="1">
        <v>18</v>
      </c>
      <c r="AJ42" s="1">
        <v>0.55555555555555558</v>
      </c>
      <c r="AK42" s="1">
        <v>18</v>
      </c>
      <c r="AL42" s="1">
        <v>0.88888888888888884</v>
      </c>
      <c r="AM42" s="1">
        <v>18</v>
      </c>
      <c r="AN42" s="1">
        <v>0.9</v>
      </c>
      <c r="AO42" s="1">
        <v>30</v>
      </c>
      <c r="AP42" s="1">
        <v>0.96666666666666667</v>
      </c>
      <c r="AQ42" s="1">
        <v>30</v>
      </c>
      <c r="AR42" s="1">
        <v>0.7</v>
      </c>
      <c r="AS42" s="1">
        <v>30</v>
      </c>
      <c r="AT42" s="1">
        <v>0.68965517241379315</v>
      </c>
      <c r="AU42" s="1">
        <v>29</v>
      </c>
    </row>
    <row r="43" spans="1:47" x14ac:dyDescent="0.25">
      <c r="A43" t="str">
        <f t="shared" si="1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330</v>
      </c>
      <c r="H43" s="1">
        <v>0.9662921348314607</v>
      </c>
      <c r="I43" s="1">
        <v>267</v>
      </c>
      <c r="J43" s="1">
        <v>0.5</v>
      </c>
      <c r="K43" s="1">
        <v>266</v>
      </c>
      <c r="L43" s="1">
        <v>0.87593984962406013</v>
      </c>
      <c r="M43" s="1">
        <v>266</v>
      </c>
      <c r="N43" s="1">
        <v>0.26717557251908397</v>
      </c>
      <c r="O43" s="1">
        <v>262</v>
      </c>
      <c r="P43" s="1">
        <v>0.17424242424242425</v>
      </c>
      <c r="Q43" s="1">
        <v>264</v>
      </c>
      <c r="R43" s="1">
        <v>0.17424242424242425</v>
      </c>
      <c r="S43" s="1">
        <v>264</v>
      </c>
      <c r="T43" s="1">
        <v>0.39923954372623577</v>
      </c>
      <c r="U43" s="1">
        <v>263</v>
      </c>
      <c r="V43" s="1">
        <v>0.3193916349809886</v>
      </c>
      <c r="W43" s="1">
        <v>263</v>
      </c>
      <c r="X43" s="1">
        <v>0.38403041825095058</v>
      </c>
      <c r="Y43" s="1">
        <v>263</v>
      </c>
      <c r="Z43" s="1">
        <v>8.3333333333333329E-2</v>
      </c>
      <c r="AA43" s="1">
        <v>264</v>
      </c>
      <c r="AB43" s="1">
        <v>0.98501872659176026</v>
      </c>
      <c r="AC43" s="1">
        <v>267</v>
      </c>
      <c r="AD43" s="1">
        <v>0.73408239700374533</v>
      </c>
      <c r="AE43" s="1">
        <v>267</v>
      </c>
      <c r="AF43" s="1">
        <v>0.9</v>
      </c>
      <c r="AG43" s="1">
        <v>160</v>
      </c>
      <c r="AH43" s="1">
        <v>0.875</v>
      </c>
      <c r="AI43" s="1">
        <v>160</v>
      </c>
      <c r="AJ43" s="1">
        <v>0.80503144654088055</v>
      </c>
      <c r="AK43" s="1">
        <v>159</v>
      </c>
      <c r="AL43" s="1">
        <v>0.91666666666666663</v>
      </c>
      <c r="AM43" s="1">
        <v>156</v>
      </c>
      <c r="AN43" s="1">
        <v>0.83082706766917291</v>
      </c>
      <c r="AO43" s="1">
        <v>266</v>
      </c>
      <c r="AP43" s="1">
        <v>0.86792452830188682</v>
      </c>
      <c r="AQ43" s="1">
        <v>265</v>
      </c>
      <c r="AR43" s="1">
        <v>0.95864661654135341</v>
      </c>
      <c r="AS43" s="1">
        <v>266</v>
      </c>
      <c r="AT43" s="1">
        <v>0.77819548872180455</v>
      </c>
      <c r="AU43" s="1">
        <v>266</v>
      </c>
    </row>
    <row r="44" spans="1:47" x14ac:dyDescent="0.25">
      <c r="A44" t="str">
        <f t="shared" si="1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75</v>
      </c>
      <c r="H44" s="1">
        <v>0.9</v>
      </c>
      <c r="I44" s="1">
        <v>70</v>
      </c>
      <c r="J44" s="1">
        <v>0.24285714285714285</v>
      </c>
      <c r="K44" s="1">
        <v>70</v>
      </c>
      <c r="L44" s="1">
        <v>0.98571428571428577</v>
      </c>
      <c r="M44" s="1">
        <v>70</v>
      </c>
      <c r="N44" s="1">
        <v>0.34782608695652173</v>
      </c>
      <c r="O44" s="1">
        <v>69</v>
      </c>
      <c r="P44" s="1">
        <v>0.21428571428571427</v>
      </c>
      <c r="Q44" s="1">
        <v>70</v>
      </c>
      <c r="R44" s="1">
        <v>0.14705882352941177</v>
      </c>
      <c r="S44" s="1">
        <v>68</v>
      </c>
      <c r="T44" s="1">
        <v>0.38571428571428573</v>
      </c>
      <c r="U44" s="1">
        <v>70</v>
      </c>
      <c r="V44" s="1">
        <v>0.6</v>
      </c>
      <c r="W44" s="1">
        <v>70</v>
      </c>
      <c r="X44" s="1">
        <v>0.37142857142857144</v>
      </c>
      <c r="Y44" s="1">
        <v>70</v>
      </c>
      <c r="Z44" s="1">
        <v>5.7971014492753624E-2</v>
      </c>
      <c r="AA44" s="1">
        <v>69</v>
      </c>
      <c r="AB44" s="1">
        <v>1</v>
      </c>
      <c r="AC44" s="1">
        <v>70</v>
      </c>
      <c r="AD44" s="1">
        <v>0.81428571428571428</v>
      </c>
      <c r="AE44" s="1">
        <v>70</v>
      </c>
      <c r="AF44" s="1">
        <v>0.91111111111111109</v>
      </c>
      <c r="AG44" s="1">
        <v>45</v>
      </c>
      <c r="AH44" s="1">
        <v>0.93333333333333335</v>
      </c>
      <c r="AI44" s="1">
        <v>45</v>
      </c>
      <c r="AJ44" s="1">
        <v>0.95348837209302328</v>
      </c>
      <c r="AK44" s="1">
        <v>43</v>
      </c>
      <c r="AL44" s="1">
        <v>0.97619047619047616</v>
      </c>
      <c r="AM44" s="1">
        <v>42</v>
      </c>
      <c r="AN44" s="1">
        <v>0.91428571428571426</v>
      </c>
      <c r="AO44" s="1">
        <v>70</v>
      </c>
      <c r="AP44" s="1">
        <v>0.8571428571428571</v>
      </c>
      <c r="AQ44" s="1">
        <v>70</v>
      </c>
      <c r="AR44" s="1">
        <v>0.98550724637681164</v>
      </c>
      <c r="AS44" s="1">
        <v>69</v>
      </c>
      <c r="AT44" s="1">
        <v>0.79710144927536231</v>
      </c>
      <c r="AU44" s="1">
        <v>69</v>
      </c>
    </row>
    <row r="45" spans="1:47" x14ac:dyDescent="0.25">
      <c r="A45" t="str">
        <f t="shared" si="1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29</v>
      </c>
      <c r="H45" s="1">
        <v>0.85185185185185186</v>
      </c>
      <c r="I45" s="1">
        <v>27</v>
      </c>
      <c r="J45" s="1">
        <v>0.25925925925925924</v>
      </c>
      <c r="K45" s="1">
        <v>27</v>
      </c>
      <c r="L45" s="1">
        <v>0.92592592592592593</v>
      </c>
      <c r="M45" s="1">
        <v>27</v>
      </c>
      <c r="N45" s="1">
        <v>0.29629629629629628</v>
      </c>
      <c r="O45" s="1">
        <v>27</v>
      </c>
      <c r="P45" s="1">
        <v>0.15384615384615385</v>
      </c>
      <c r="Q45" s="1">
        <v>26</v>
      </c>
      <c r="R45" s="1">
        <v>0.1111111111111111</v>
      </c>
      <c r="S45" s="1">
        <v>27</v>
      </c>
      <c r="T45" s="1">
        <v>0.44444444444444442</v>
      </c>
      <c r="U45" s="1">
        <v>27</v>
      </c>
      <c r="V45" s="1">
        <v>0.37037037037037035</v>
      </c>
      <c r="W45" s="1">
        <v>27</v>
      </c>
      <c r="X45" s="1">
        <v>0.29629629629629628</v>
      </c>
      <c r="Y45" s="1">
        <v>27</v>
      </c>
      <c r="Z45" s="1">
        <v>3.7037037037037035E-2</v>
      </c>
      <c r="AA45" s="1">
        <v>27</v>
      </c>
      <c r="AB45" s="1">
        <v>0.96296296296296291</v>
      </c>
      <c r="AC45" s="1">
        <v>27</v>
      </c>
      <c r="AD45" s="1">
        <v>0.81481481481481477</v>
      </c>
      <c r="AE45" s="1">
        <v>27</v>
      </c>
      <c r="AF45" s="1">
        <v>0.55555555555555558</v>
      </c>
      <c r="AG45" s="1">
        <v>18</v>
      </c>
      <c r="AH45" s="1">
        <v>0.66666666666666663</v>
      </c>
      <c r="AI45" s="1">
        <v>18</v>
      </c>
      <c r="AJ45" s="1">
        <v>0.66666666666666663</v>
      </c>
      <c r="AK45" s="1">
        <v>18</v>
      </c>
      <c r="AL45" s="1">
        <v>0.82352941176470584</v>
      </c>
      <c r="AM45" s="1">
        <v>17</v>
      </c>
      <c r="AN45" s="1">
        <v>0.8928571428571429</v>
      </c>
      <c r="AO45" s="1">
        <v>28</v>
      </c>
      <c r="AP45" s="1">
        <v>0.8571428571428571</v>
      </c>
      <c r="AQ45" s="1">
        <v>28</v>
      </c>
      <c r="AR45" s="1">
        <v>0.8928571428571429</v>
      </c>
      <c r="AS45" s="1">
        <v>28</v>
      </c>
      <c r="AT45" s="1">
        <v>0.75</v>
      </c>
      <c r="AU45" s="1">
        <v>28</v>
      </c>
    </row>
    <row r="46" spans="1:47" x14ac:dyDescent="0.25">
      <c r="A46" t="str">
        <f t="shared" si="1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0.80769230769230771</v>
      </c>
      <c r="I46" s="1">
        <v>26</v>
      </c>
      <c r="J46" s="1">
        <v>0.26923076923076922</v>
      </c>
      <c r="K46" s="1">
        <v>26</v>
      </c>
      <c r="L46" s="1">
        <v>0.80769230769230771</v>
      </c>
      <c r="M46" s="1">
        <v>26</v>
      </c>
      <c r="N46" s="1">
        <v>0.19230769230769232</v>
      </c>
      <c r="O46" s="1">
        <v>26</v>
      </c>
      <c r="P46" s="1">
        <v>0.15384615384615385</v>
      </c>
      <c r="Q46" s="1">
        <v>26</v>
      </c>
      <c r="R46" s="1">
        <v>0.15384615384615385</v>
      </c>
      <c r="S46" s="1">
        <v>26</v>
      </c>
      <c r="T46" s="1">
        <v>0.23076923076923078</v>
      </c>
      <c r="U46" s="1">
        <v>26</v>
      </c>
      <c r="V46" s="1">
        <v>0.34615384615384615</v>
      </c>
      <c r="W46" s="1">
        <v>26</v>
      </c>
      <c r="X46" s="1">
        <v>0.19230769230769232</v>
      </c>
      <c r="Y46" s="1">
        <v>26</v>
      </c>
      <c r="Z46" s="1">
        <v>3.8461538461538464E-2</v>
      </c>
      <c r="AA46" s="1">
        <v>26</v>
      </c>
      <c r="AB46" s="1">
        <v>0.96153846153846156</v>
      </c>
      <c r="AC46" s="1">
        <v>26</v>
      </c>
      <c r="AD46" s="1">
        <v>0.69230769230769229</v>
      </c>
      <c r="AE46" s="1">
        <v>26</v>
      </c>
      <c r="AF46" s="1">
        <v>0.90909090909090906</v>
      </c>
      <c r="AG46" s="1">
        <v>22</v>
      </c>
      <c r="AH46" s="1">
        <v>0.86363636363636365</v>
      </c>
      <c r="AI46" s="1">
        <v>22</v>
      </c>
      <c r="AJ46" s="1">
        <v>0.90909090909090906</v>
      </c>
      <c r="AK46" s="1">
        <v>22</v>
      </c>
      <c r="AL46" s="1">
        <v>0.86363636363636365</v>
      </c>
      <c r="AM46" s="1">
        <v>22</v>
      </c>
      <c r="AN46" s="1">
        <v>0.92307692307692313</v>
      </c>
      <c r="AO46" s="1">
        <v>26</v>
      </c>
      <c r="AP46" s="1">
        <v>0.76923076923076927</v>
      </c>
      <c r="AQ46" s="1">
        <v>26</v>
      </c>
      <c r="AR46" s="1">
        <v>0.92307692307692313</v>
      </c>
      <c r="AS46" s="1">
        <v>26</v>
      </c>
      <c r="AT46" s="1">
        <v>0.8</v>
      </c>
      <c r="AU46" s="1">
        <v>25</v>
      </c>
    </row>
    <row r="47" spans="1:47" x14ac:dyDescent="0.25">
      <c r="A47" t="str">
        <f t="shared" si="1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51</v>
      </c>
      <c r="H47" s="1">
        <v>1</v>
      </c>
      <c r="I47" s="1">
        <v>46</v>
      </c>
      <c r="J47" s="1">
        <v>0.13043478260869565</v>
      </c>
      <c r="K47" s="1">
        <v>46</v>
      </c>
      <c r="L47" s="1">
        <v>0.73913043478260865</v>
      </c>
      <c r="M47" s="1">
        <v>46</v>
      </c>
      <c r="N47" s="1">
        <v>0.63043478260869568</v>
      </c>
      <c r="O47" s="1">
        <v>46</v>
      </c>
      <c r="P47" s="1">
        <v>6.5217391304347824E-2</v>
      </c>
      <c r="Q47" s="1">
        <v>46</v>
      </c>
      <c r="R47" s="1">
        <v>0.10869565217391304</v>
      </c>
      <c r="S47" s="1">
        <v>46</v>
      </c>
      <c r="T47" s="1">
        <v>0.36956521739130432</v>
      </c>
      <c r="U47" s="1">
        <v>46</v>
      </c>
      <c r="V47" s="1">
        <v>0.76086956521739135</v>
      </c>
      <c r="W47" s="1">
        <v>46</v>
      </c>
      <c r="X47" s="1">
        <v>0.21739130434782608</v>
      </c>
      <c r="Y47" s="1">
        <v>46</v>
      </c>
      <c r="Z47" s="1">
        <v>6.5217391304347824E-2</v>
      </c>
      <c r="AA47" s="1">
        <v>46</v>
      </c>
      <c r="AB47" s="1">
        <v>1</v>
      </c>
      <c r="AC47" s="1">
        <v>45</v>
      </c>
      <c r="AD47" s="1">
        <v>0.65217391304347827</v>
      </c>
      <c r="AE47" s="1">
        <v>46</v>
      </c>
      <c r="AF47" s="1">
        <v>0.97297297297297303</v>
      </c>
      <c r="AG47" s="1">
        <v>37</v>
      </c>
      <c r="AH47" s="1">
        <v>0.94594594594594594</v>
      </c>
      <c r="AI47" s="1">
        <v>37</v>
      </c>
      <c r="AJ47" s="1">
        <v>0.94594594594594594</v>
      </c>
      <c r="AK47" s="1">
        <v>37</v>
      </c>
      <c r="AL47" s="1">
        <v>1</v>
      </c>
      <c r="AM47" s="1">
        <v>37</v>
      </c>
      <c r="AN47" s="1">
        <v>0.93478260869565222</v>
      </c>
      <c r="AO47" s="1">
        <v>46</v>
      </c>
      <c r="AP47" s="1">
        <v>0.93478260869565222</v>
      </c>
      <c r="AQ47" s="1">
        <v>46</v>
      </c>
      <c r="AR47" s="1">
        <v>0.95652173913043481</v>
      </c>
      <c r="AS47" s="1">
        <v>46</v>
      </c>
      <c r="AT47" s="1">
        <v>0.84782608695652173</v>
      </c>
      <c r="AU47" s="1">
        <v>46</v>
      </c>
    </row>
    <row r="48" spans="1:47" x14ac:dyDescent="0.25">
      <c r="A48" t="str">
        <f t="shared" si="1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115</v>
      </c>
      <c r="H48" s="1">
        <v>0.87096774193548387</v>
      </c>
      <c r="I48" s="1">
        <v>93</v>
      </c>
      <c r="J48" s="1">
        <v>0.66304347826086951</v>
      </c>
      <c r="K48" s="1">
        <v>92</v>
      </c>
      <c r="L48" s="1">
        <v>0.88172043010752688</v>
      </c>
      <c r="M48" s="1">
        <v>93</v>
      </c>
      <c r="N48" s="1">
        <v>0.26881720430107525</v>
      </c>
      <c r="O48" s="1">
        <v>93</v>
      </c>
      <c r="P48" s="1">
        <v>0.24731182795698925</v>
      </c>
      <c r="Q48" s="1">
        <v>93</v>
      </c>
      <c r="R48" s="1">
        <v>0.18279569892473119</v>
      </c>
      <c r="S48" s="1">
        <v>93</v>
      </c>
      <c r="T48" s="1">
        <v>0.29032258064516131</v>
      </c>
      <c r="U48" s="1">
        <v>93</v>
      </c>
      <c r="V48" s="1">
        <v>0.5</v>
      </c>
      <c r="W48" s="1">
        <v>92</v>
      </c>
      <c r="X48" s="1">
        <v>0.5053763440860215</v>
      </c>
      <c r="Y48" s="1">
        <v>93</v>
      </c>
      <c r="Z48" s="1">
        <v>0.17391304347826086</v>
      </c>
      <c r="AA48" s="1">
        <v>92</v>
      </c>
      <c r="AB48" s="1">
        <v>0.87096774193548387</v>
      </c>
      <c r="AC48" s="1">
        <v>93</v>
      </c>
      <c r="AD48" s="1">
        <v>0.68817204301075274</v>
      </c>
      <c r="AE48" s="1">
        <v>93</v>
      </c>
      <c r="AF48" s="1">
        <v>0.94366197183098588</v>
      </c>
      <c r="AG48" s="1">
        <v>71</v>
      </c>
      <c r="AH48" s="1">
        <v>0.94366197183098588</v>
      </c>
      <c r="AI48" s="1">
        <v>71</v>
      </c>
      <c r="AJ48" s="1">
        <v>0.85915492957746475</v>
      </c>
      <c r="AK48" s="1">
        <v>71</v>
      </c>
      <c r="AL48" s="1">
        <v>1</v>
      </c>
      <c r="AM48" s="1">
        <v>70</v>
      </c>
      <c r="AN48" s="1">
        <v>0.82222222222222219</v>
      </c>
      <c r="AO48" s="1">
        <v>90</v>
      </c>
      <c r="AP48" s="1">
        <v>0.92473118279569888</v>
      </c>
      <c r="AQ48" s="1">
        <v>93</v>
      </c>
      <c r="AR48" s="1">
        <v>0.87096774193548387</v>
      </c>
      <c r="AS48" s="1">
        <v>93</v>
      </c>
      <c r="AT48" s="1">
        <v>0.80434782608695654</v>
      </c>
      <c r="AU48" s="1">
        <v>92</v>
      </c>
    </row>
    <row r="49" spans="1:47" x14ac:dyDescent="0.25">
      <c r="A49" t="str">
        <f t="shared" si="1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39</v>
      </c>
      <c r="H49" s="1">
        <v>0.97142857142857142</v>
      </c>
      <c r="I49" s="1">
        <v>35</v>
      </c>
      <c r="J49" s="1">
        <v>0.17142857142857143</v>
      </c>
      <c r="K49" s="1">
        <v>35</v>
      </c>
      <c r="L49" s="1">
        <v>0.7142857142857143</v>
      </c>
      <c r="M49" s="1">
        <v>35</v>
      </c>
      <c r="N49" s="1">
        <v>0.65714285714285714</v>
      </c>
      <c r="O49" s="1">
        <v>35</v>
      </c>
      <c r="P49" s="1">
        <v>0.14705882352941177</v>
      </c>
      <c r="Q49" s="1">
        <v>34</v>
      </c>
      <c r="R49" s="1">
        <v>0.26470588235294118</v>
      </c>
      <c r="S49" s="1">
        <v>34</v>
      </c>
      <c r="T49" s="1">
        <v>0.38235294117647056</v>
      </c>
      <c r="U49" s="1">
        <v>34</v>
      </c>
      <c r="V49" s="1">
        <v>0.73529411764705888</v>
      </c>
      <c r="W49" s="1">
        <v>34</v>
      </c>
      <c r="X49" s="1">
        <v>0.26470588235294118</v>
      </c>
      <c r="Y49" s="1">
        <v>34</v>
      </c>
      <c r="Z49" s="1">
        <v>8.8235294117647065E-2</v>
      </c>
      <c r="AA49" s="1">
        <v>34</v>
      </c>
      <c r="AB49" s="1">
        <v>1</v>
      </c>
      <c r="AC49" s="1">
        <v>34</v>
      </c>
      <c r="AD49" s="1">
        <v>0.47058823529411764</v>
      </c>
      <c r="AE49" s="1">
        <v>34</v>
      </c>
      <c r="AF49" s="1">
        <v>0.96153846153846156</v>
      </c>
      <c r="AG49" s="1">
        <v>26</v>
      </c>
      <c r="AH49" s="1">
        <v>1</v>
      </c>
      <c r="AI49" s="1">
        <v>26</v>
      </c>
      <c r="AJ49" s="1">
        <v>0.96153846153846156</v>
      </c>
      <c r="AK49" s="1">
        <v>26</v>
      </c>
      <c r="AL49" s="1">
        <v>0.96153846153846156</v>
      </c>
      <c r="AM49" s="1">
        <v>26</v>
      </c>
      <c r="AN49" s="1">
        <v>0.82352941176470584</v>
      </c>
      <c r="AO49" s="1">
        <v>34</v>
      </c>
      <c r="AP49" s="1">
        <v>0.94285714285714284</v>
      </c>
      <c r="AQ49" s="1">
        <v>35</v>
      </c>
      <c r="AR49" s="1">
        <v>0.94285714285714284</v>
      </c>
      <c r="AS49" s="1">
        <v>35</v>
      </c>
      <c r="AT49" s="1">
        <v>0.7142857142857143</v>
      </c>
      <c r="AU49" s="1">
        <v>35</v>
      </c>
    </row>
    <row r="50" spans="1:47" x14ac:dyDescent="0.25">
      <c r="A50" t="str">
        <f t="shared" si="1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199</v>
      </c>
      <c r="H50" s="1">
        <v>0.96319018404907975</v>
      </c>
      <c r="I50" s="1">
        <v>163</v>
      </c>
      <c r="J50" s="1">
        <v>0.40123456790123457</v>
      </c>
      <c r="K50" s="1">
        <v>162</v>
      </c>
      <c r="L50" s="1">
        <v>0.80981595092024539</v>
      </c>
      <c r="M50" s="1">
        <v>163</v>
      </c>
      <c r="N50" s="1">
        <v>0.41717791411042943</v>
      </c>
      <c r="O50" s="1">
        <v>163</v>
      </c>
      <c r="P50" s="1">
        <v>0.13580246913580246</v>
      </c>
      <c r="Q50" s="1">
        <v>162</v>
      </c>
      <c r="R50" s="1">
        <v>0.22699386503067484</v>
      </c>
      <c r="S50" s="1">
        <v>163</v>
      </c>
      <c r="T50" s="1">
        <v>0.41104294478527609</v>
      </c>
      <c r="U50" s="1">
        <v>163</v>
      </c>
      <c r="V50" s="1">
        <v>0.6728395061728395</v>
      </c>
      <c r="W50" s="1">
        <v>162</v>
      </c>
      <c r="X50" s="1">
        <v>0.39506172839506171</v>
      </c>
      <c r="Y50" s="1">
        <v>162</v>
      </c>
      <c r="Z50" s="1">
        <v>7.4534161490683232E-2</v>
      </c>
      <c r="AA50" s="1">
        <v>161</v>
      </c>
      <c r="AB50" s="1">
        <v>0.96319018404907975</v>
      </c>
      <c r="AC50" s="1">
        <v>163</v>
      </c>
      <c r="AD50" s="1">
        <v>0.76073619631901845</v>
      </c>
      <c r="AE50" s="1">
        <v>163</v>
      </c>
      <c r="AF50" s="1">
        <v>0.85087719298245612</v>
      </c>
      <c r="AG50" s="1">
        <v>114</v>
      </c>
      <c r="AH50" s="1">
        <v>0.91228070175438591</v>
      </c>
      <c r="AI50" s="1">
        <v>114</v>
      </c>
      <c r="AJ50" s="1">
        <v>0.8125</v>
      </c>
      <c r="AK50" s="1">
        <v>112</v>
      </c>
      <c r="AL50" s="1">
        <v>0.92035398230088494</v>
      </c>
      <c r="AM50" s="1">
        <v>113</v>
      </c>
      <c r="AN50" s="1">
        <v>0.79012345679012341</v>
      </c>
      <c r="AO50" s="1">
        <v>162</v>
      </c>
      <c r="AP50" s="1">
        <v>0.80246913580246915</v>
      </c>
      <c r="AQ50" s="1">
        <v>162</v>
      </c>
      <c r="AR50" s="1">
        <v>0.96913580246913578</v>
      </c>
      <c r="AS50" s="1">
        <v>162</v>
      </c>
      <c r="AT50" s="1">
        <v>0.73456790123456794</v>
      </c>
      <c r="AU50" s="1">
        <v>162</v>
      </c>
    </row>
    <row r="51" spans="1:47" x14ac:dyDescent="0.25">
      <c r="A51" t="str">
        <f t="shared" si="1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122</v>
      </c>
      <c r="H51" s="1">
        <v>0.96</v>
      </c>
      <c r="I51" s="1">
        <v>100</v>
      </c>
      <c r="J51" s="1">
        <v>0.2</v>
      </c>
      <c r="K51" s="1">
        <v>100</v>
      </c>
      <c r="L51" s="1">
        <v>0.77</v>
      </c>
      <c r="M51" s="1">
        <v>100</v>
      </c>
      <c r="N51" s="1">
        <v>0.22</v>
      </c>
      <c r="O51" s="1">
        <v>100</v>
      </c>
      <c r="P51" s="1">
        <v>0.09</v>
      </c>
      <c r="Q51" s="1">
        <v>100</v>
      </c>
      <c r="R51" s="1">
        <v>0.38613861386138615</v>
      </c>
      <c r="S51" s="1">
        <v>101</v>
      </c>
      <c r="T51" s="1">
        <v>0.58415841584158412</v>
      </c>
      <c r="U51" s="1">
        <v>101</v>
      </c>
      <c r="V51" s="1">
        <v>0.28999999999999998</v>
      </c>
      <c r="W51" s="1">
        <v>100</v>
      </c>
      <c r="X51" s="1">
        <v>0.26</v>
      </c>
      <c r="Y51" s="1">
        <v>100</v>
      </c>
      <c r="Z51" s="1">
        <v>0.13</v>
      </c>
      <c r="AA51" s="1">
        <v>100</v>
      </c>
      <c r="AB51" s="1">
        <v>0.96969696969696972</v>
      </c>
      <c r="AC51" s="1">
        <v>99</v>
      </c>
      <c r="AD51" s="1">
        <v>0.52</v>
      </c>
      <c r="AE51" s="1">
        <v>100</v>
      </c>
      <c r="AF51" s="1">
        <v>0.93023255813953487</v>
      </c>
      <c r="AG51" s="1">
        <v>86</v>
      </c>
      <c r="AH51" s="1">
        <v>0.90697674418604646</v>
      </c>
      <c r="AI51" s="1">
        <v>86</v>
      </c>
      <c r="AJ51" s="1">
        <v>0.94047619047619047</v>
      </c>
      <c r="AK51" s="1">
        <v>84</v>
      </c>
      <c r="AL51" s="1">
        <v>0.96470588235294119</v>
      </c>
      <c r="AM51" s="1">
        <v>85</v>
      </c>
      <c r="AN51" s="1">
        <v>0.85148514851485146</v>
      </c>
      <c r="AO51" s="1">
        <v>101</v>
      </c>
      <c r="AP51" s="1">
        <v>0.90099009900990101</v>
      </c>
      <c r="AQ51" s="1">
        <v>101</v>
      </c>
      <c r="AR51" s="1">
        <v>0.95049504950495045</v>
      </c>
      <c r="AS51" s="1">
        <v>101</v>
      </c>
      <c r="AT51" s="1">
        <v>0.79</v>
      </c>
      <c r="AU51" s="1">
        <v>100</v>
      </c>
    </row>
    <row r="52" spans="1:47" x14ac:dyDescent="0.25">
      <c r="A52" t="str">
        <f t="shared" si="1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15</v>
      </c>
      <c r="H52" s="1">
        <v>1</v>
      </c>
      <c r="I52" s="1">
        <v>12</v>
      </c>
      <c r="J52" s="1">
        <v>8.3333333333333329E-2</v>
      </c>
      <c r="K52" s="1">
        <v>12</v>
      </c>
      <c r="L52" s="1">
        <v>0.83333333333333337</v>
      </c>
      <c r="M52" s="1">
        <v>12</v>
      </c>
      <c r="N52" s="1">
        <v>0.16666666666666666</v>
      </c>
      <c r="O52" s="1">
        <v>12</v>
      </c>
      <c r="P52" s="1">
        <v>0</v>
      </c>
      <c r="Q52" s="1">
        <v>12</v>
      </c>
      <c r="R52" s="1">
        <v>8.3333333333333329E-2</v>
      </c>
      <c r="S52" s="1">
        <v>12</v>
      </c>
      <c r="T52" s="1">
        <v>0.16666666666666666</v>
      </c>
      <c r="U52" s="1">
        <v>12</v>
      </c>
      <c r="V52" s="1">
        <v>0.33333333333333331</v>
      </c>
      <c r="W52" s="1">
        <v>12</v>
      </c>
      <c r="X52" s="1">
        <v>0.41666666666666669</v>
      </c>
      <c r="Y52" s="1">
        <v>12</v>
      </c>
      <c r="Z52" s="1">
        <v>8.3333333333333329E-2</v>
      </c>
      <c r="AA52" s="1">
        <v>12</v>
      </c>
      <c r="AB52" s="1">
        <v>1</v>
      </c>
      <c r="AC52" s="1">
        <v>12</v>
      </c>
      <c r="AD52" s="1">
        <v>0.41666666666666669</v>
      </c>
      <c r="AE52" s="1">
        <v>12</v>
      </c>
      <c r="AF52" s="1">
        <v>1</v>
      </c>
      <c r="AG52" s="1">
        <v>8</v>
      </c>
      <c r="AH52" s="1">
        <v>1</v>
      </c>
      <c r="AI52" s="1">
        <v>8</v>
      </c>
      <c r="AJ52" s="1">
        <v>0.5</v>
      </c>
      <c r="AK52" s="1">
        <v>8</v>
      </c>
      <c r="AL52" s="1">
        <v>0.875</v>
      </c>
      <c r="AM52" s="1">
        <v>8</v>
      </c>
      <c r="AN52" s="1">
        <v>0.75</v>
      </c>
      <c r="AO52" s="1">
        <v>12</v>
      </c>
      <c r="AP52" s="1">
        <v>0.5</v>
      </c>
      <c r="AQ52" s="1">
        <v>12</v>
      </c>
      <c r="AR52" s="1">
        <v>0.83333333333333337</v>
      </c>
      <c r="AS52" s="1">
        <v>12</v>
      </c>
      <c r="AT52" s="1">
        <v>0.83333333333333337</v>
      </c>
      <c r="AU52" s="1">
        <v>12</v>
      </c>
    </row>
    <row r="53" spans="1:47" x14ac:dyDescent="0.25">
      <c r="A53" t="str">
        <f t="shared" si="1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13</v>
      </c>
      <c r="H53" s="1">
        <v>1</v>
      </c>
      <c r="I53" s="1">
        <v>9</v>
      </c>
      <c r="J53" s="1">
        <v>0.44444444444444442</v>
      </c>
      <c r="K53" s="1">
        <v>9</v>
      </c>
      <c r="L53" s="1">
        <v>1</v>
      </c>
      <c r="M53" s="1">
        <v>9</v>
      </c>
      <c r="N53" s="1">
        <v>0.44444444444444442</v>
      </c>
      <c r="O53" s="1">
        <v>9</v>
      </c>
      <c r="P53" s="1">
        <v>0.1111111111111111</v>
      </c>
      <c r="Q53" s="1">
        <v>9</v>
      </c>
      <c r="R53" s="1">
        <v>0</v>
      </c>
      <c r="S53" s="1">
        <v>9</v>
      </c>
      <c r="T53" s="1">
        <v>0.22222222222222221</v>
      </c>
      <c r="U53" s="1">
        <v>9</v>
      </c>
      <c r="V53" s="1">
        <v>0.66666666666666663</v>
      </c>
      <c r="W53" s="1">
        <v>9</v>
      </c>
      <c r="X53" s="1">
        <v>0.66666666666666663</v>
      </c>
      <c r="Y53" s="1">
        <v>9</v>
      </c>
      <c r="Z53" s="1">
        <v>0</v>
      </c>
      <c r="AA53" s="1">
        <v>9</v>
      </c>
      <c r="AB53" s="1">
        <v>1</v>
      </c>
      <c r="AC53" s="1">
        <v>9</v>
      </c>
      <c r="AD53" s="1">
        <v>0.44444444444444442</v>
      </c>
      <c r="AE53" s="1">
        <v>9</v>
      </c>
      <c r="AF53" s="1">
        <v>1</v>
      </c>
      <c r="AG53" s="1">
        <v>5</v>
      </c>
      <c r="AH53" s="1">
        <v>0.6</v>
      </c>
      <c r="AI53" s="1">
        <v>5</v>
      </c>
      <c r="AJ53" s="1">
        <v>0.8</v>
      </c>
      <c r="AK53" s="1">
        <v>5</v>
      </c>
      <c r="AL53" s="1">
        <v>0.8</v>
      </c>
      <c r="AM53" s="1">
        <v>5</v>
      </c>
      <c r="AN53" s="1">
        <v>0.88888888888888884</v>
      </c>
      <c r="AO53" s="1">
        <v>9</v>
      </c>
      <c r="AP53" s="1">
        <v>0.88888888888888884</v>
      </c>
      <c r="AQ53" s="1">
        <v>9</v>
      </c>
      <c r="AR53" s="1">
        <v>0.88888888888888884</v>
      </c>
      <c r="AS53" s="1">
        <v>9</v>
      </c>
      <c r="AT53" s="1">
        <v>0.77777777777777779</v>
      </c>
      <c r="AU53" s="1">
        <v>9</v>
      </c>
    </row>
    <row r="54" spans="1:47" x14ac:dyDescent="0.25">
      <c r="A54" t="str">
        <f t="shared" si="1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31</v>
      </c>
      <c r="H54" s="1">
        <v>0.9642857142857143</v>
      </c>
      <c r="I54" s="1">
        <v>28</v>
      </c>
      <c r="J54" s="1">
        <v>7.1428571428571425E-2</v>
      </c>
      <c r="K54" s="1">
        <v>28</v>
      </c>
      <c r="L54" s="1">
        <v>0.8928571428571429</v>
      </c>
      <c r="M54" s="1">
        <v>28</v>
      </c>
      <c r="N54" s="1">
        <v>0.42857142857142855</v>
      </c>
      <c r="O54" s="1">
        <v>28</v>
      </c>
      <c r="P54" s="1">
        <v>7.1428571428571425E-2</v>
      </c>
      <c r="Q54" s="1">
        <v>28</v>
      </c>
      <c r="R54" s="1">
        <v>3.5714285714285712E-2</v>
      </c>
      <c r="S54" s="1">
        <v>28</v>
      </c>
      <c r="T54" s="1">
        <v>0.25</v>
      </c>
      <c r="U54" s="1">
        <v>28</v>
      </c>
      <c r="V54" s="1">
        <v>0.4642857142857143</v>
      </c>
      <c r="W54" s="1">
        <v>28</v>
      </c>
      <c r="X54" s="1">
        <v>0.14285714285714285</v>
      </c>
      <c r="Y54" s="1">
        <v>28</v>
      </c>
      <c r="Z54" s="1">
        <v>0</v>
      </c>
      <c r="AA54" s="1">
        <v>28</v>
      </c>
      <c r="AB54" s="1">
        <v>1</v>
      </c>
      <c r="AC54" s="1">
        <v>28</v>
      </c>
      <c r="AD54" s="1">
        <v>0.25</v>
      </c>
      <c r="AE54" s="1">
        <v>28</v>
      </c>
      <c r="AF54" s="1">
        <v>1</v>
      </c>
      <c r="AG54" s="1">
        <v>15</v>
      </c>
      <c r="AH54" s="1">
        <v>0.8666666666666667</v>
      </c>
      <c r="AI54" s="1">
        <v>15</v>
      </c>
      <c r="AJ54" s="1">
        <v>0.8666666666666667</v>
      </c>
      <c r="AK54" s="1">
        <v>15</v>
      </c>
      <c r="AL54" s="1">
        <v>0.93333333333333335</v>
      </c>
      <c r="AM54" s="1">
        <v>15</v>
      </c>
      <c r="AN54" s="1">
        <v>1</v>
      </c>
      <c r="AO54" s="1">
        <v>28</v>
      </c>
      <c r="AP54" s="1">
        <v>0.8214285714285714</v>
      </c>
      <c r="AQ54" s="1">
        <v>28</v>
      </c>
      <c r="AR54" s="1">
        <v>1</v>
      </c>
      <c r="AS54" s="1">
        <v>28</v>
      </c>
      <c r="AT54" s="1">
        <v>0.9285714285714286</v>
      </c>
      <c r="AU54" s="1">
        <v>28</v>
      </c>
    </row>
    <row r="55" spans="1:47" x14ac:dyDescent="0.25">
      <c r="A55" t="str">
        <f t="shared" si="1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1</v>
      </c>
      <c r="I55" s="1">
        <v>11</v>
      </c>
      <c r="J55" s="1">
        <v>0.27272727272727271</v>
      </c>
      <c r="K55" s="1">
        <v>11</v>
      </c>
      <c r="L55" s="1">
        <v>0.90909090909090906</v>
      </c>
      <c r="M55" s="1">
        <v>11</v>
      </c>
      <c r="N55" s="1">
        <v>0.36363636363636365</v>
      </c>
      <c r="O55" s="1">
        <v>11</v>
      </c>
      <c r="P55" s="1">
        <v>9.0909090909090912E-2</v>
      </c>
      <c r="Q55" s="1">
        <v>11</v>
      </c>
      <c r="R55" s="1">
        <v>9.0909090909090912E-2</v>
      </c>
      <c r="S55" s="1">
        <v>11</v>
      </c>
      <c r="T55" s="1">
        <v>0.27272727272727271</v>
      </c>
      <c r="U55" s="1">
        <v>11</v>
      </c>
      <c r="V55" s="1">
        <v>0.63636363636363635</v>
      </c>
      <c r="W55" s="1">
        <v>11</v>
      </c>
      <c r="X55" s="1">
        <v>0.45454545454545453</v>
      </c>
      <c r="Y55" s="1">
        <v>11</v>
      </c>
      <c r="Z55" s="1">
        <v>0</v>
      </c>
      <c r="AA55" s="1">
        <v>11</v>
      </c>
      <c r="AB55" s="1">
        <v>1</v>
      </c>
      <c r="AC55" s="1">
        <v>11</v>
      </c>
      <c r="AD55" s="1">
        <v>0.36363636363636365</v>
      </c>
      <c r="AE55" s="1">
        <v>11</v>
      </c>
      <c r="AF55" s="1">
        <v>1</v>
      </c>
      <c r="AG55" s="1">
        <v>4</v>
      </c>
      <c r="AH55" s="1">
        <v>1</v>
      </c>
      <c r="AI55" s="1">
        <v>4</v>
      </c>
      <c r="AJ55" s="1">
        <v>0.75</v>
      </c>
      <c r="AK55" s="1">
        <v>4</v>
      </c>
      <c r="AL55" s="1">
        <v>0.75</v>
      </c>
      <c r="AM55" s="1">
        <v>4</v>
      </c>
      <c r="AN55" s="1">
        <v>0.90909090909090906</v>
      </c>
      <c r="AO55" s="1">
        <v>11</v>
      </c>
      <c r="AP55" s="1">
        <v>0.63636363636363635</v>
      </c>
      <c r="AQ55" s="1">
        <v>11</v>
      </c>
      <c r="AR55" s="1">
        <v>0.90909090909090906</v>
      </c>
      <c r="AS55" s="1">
        <v>11</v>
      </c>
      <c r="AT55" s="1">
        <v>0.90909090909090906</v>
      </c>
      <c r="AU55" s="1">
        <v>11</v>
      </c>
    </row>
    <row r="56" spans="1:47" x14ac:dyDescent="0.25">
      <c r="A56" t="str">
        <f t="shared" si="1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100</v>
      </c>
      <c r="H56" s="1">
        <v>0.9285714285714286</v>
      </c>
      <c r="I56" s="1">
        <v>84</v>
      </c>
      <c r="J56" s="1">
        <v>0.2857142857142857</v>
      </c>
      <c r="K56" s="1">
        <v>84</v>
      </c>
      <c r="L56" s="1">
        <v>0.83333333333333337</v>
      </c>
      <c r="M56" s="1">
        <v>84</v>
      </c>
      <c r="N56" s="1">
        <v>0.35714285714285715</v>
      </c>
      <c r="O56" s="1">
        <v>84</v>
      </c>
      <c r="P56" s="1">
        <v>0.11904761904761904</v>
      </c>
      <c r="Q56" s="1">
        <v>84</v>
      </c>
      <c r="R56" s="1">
        <v>0.20238095238095238</v>
      </c>
      <c r="S56" s="1">
        <v>84</v>
      </c>
      <c r="T56" s="1">
        <v>0.29761904761904762</v>
      </c>
      <c r="U56" s="1">
        <v>84</v>
      </c>
      <c r="V56" s="1">
        <v>0.34523809523809523</v>
      </c>
      <c r="W56" s="1">
        <v>84</v>
      </c>
      <c r="X56" s="1">
        <v>0.25</v>
      </c>
      <c r="Y56" s="1">
        <v>84</v>
      </c>
      <c r="Z56" s="1">
        <v>0.13095238095238096</v>
      </c>
      <c r="AA56" s="1">
        <v>84</v>
      </c>
      <c r="AB56" s="1">
        <v>0.97619047619047616</v>
      </c>
      <c r="AC56" s="1">
        <v>84</v>
      </c>
      <c r="AD56" s="1">
        <v>0.39759036144578314</v>
      </c>
      <c r="AE56" s="1">
        <v>83</v>
      </c>
      <c r="AF56" s="1">
        <v>0.80597014925373134</v>
      </c>
      <c r="AG56" s="1">
        <v>67</v>
      </c>
      <c r="AH56" s="1">
        <v>0.74626865671641796</v>
      </c>
      <c r="AI56" s="1">
        <v>67</v>
      </c>
      <c r="AJ56" s="1">
        <v>0.65671641791044777</v>
      </c>
      <c r="AK56" s="1">
        <v>67</v>
      </c>
      <c r="AL56" s="1">
        <v>0.77611940298507465</v>
      </c>
      <c r="AM56" s="1">
        <v>67</v>
      </c>
      <c r="AN56" s="1">
        <v>0.90476190476190477</v>
      </c>
      <c r="AO56" s="1">
        <v>84</v>
      </c>
      <c r="AP56" s="1">
        <v>0.91666666666666663</v>
      </c>
      <c r="AQ56" s="1">
        <v>84</v>
      </c>
      <c r="AR56" s="1">
        <v>0.92682926829268297</v>
      </c>
      <c r="AS56" s="1">
        <v>82</v>
      </c>
      <c r="AT56" s="1">
        <v>0.86904761904761907</v>
      </c>
      <c r="AU56" s="1">
        <v>84</v>
      </c>
    </row>
    <row r="57" spans="1:47" x14ac:dyDescent="0.25">
      <c r="A57" t="str">
        <f t="shared" si="1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15</v>
      </c>
      <c r="H57" s="1">
        <v>1</v>
      </c>
      <c r="I57" s="1">
        <v>12</v>
      </c>
      <c r="J57" s="1">
        <v>0.25</v>
      </c>
      <c r="K57" s="1">
        <v>12</v>
      </c>
      <c r="L57" s="1">
        <v>1</v>
      </c>
      <c r="M57" s="1">
        <v>12</v>
      </c>
      <c r="N57" s="1">
        <v>0.91666666666666663</v>
      </c>
      <c r="O57" s="1">
        <v>12</v>
      </c>
      <c r="P57" s="1">
        <v>0</v>
      </c>
      <c r="Q57" s="1">
        <v>12</v>
      </c>
      <c r="R57" s="1">
        <v>0</v>
      </c>
      <c r="S57" s="1">
        <v>12</v>
      </c>
      <c r="T57" s="1">
        <v>0.5</v>
      </c>
      <c r="U57" s="1">
        <v>12</v>
      </c>
      <c r="V57" s="1">
        <v>0.75</v>
      </c>
      <c r="W57" s="1">
        <v>12</v>
      </c>
      <c r="X57" s="1">
        <v>0.36363636363636365</v>
      </c>
      <c r="Y57" s="1">
        <v>11</v>
      </c>
      <c r="Z57" s="1">
        <v>0</v>
      </c>
      <c r="AA57" s="1">
        <v>12</v>
      </c>
      <c r="AB57" s="1">
        <v>1</v>
      </c>
      <c r="AC57" s="1">
        <v>12</v>
      </c>
      <c r="AD57" s="1">
        <v>0.66666666666666663</v>
      </c>
      <c r="AE57" s="1">
        <v>12</v>
      </c>
      <c r="AF57" s="1">
        <v>0.875</v>
      </c>
      <c r="AG57" s="1">
        <v>8</v>
      </c>
      <c r="AH57" s="1">
        <v>0.75</v>
      </c>
      <c r="AI57" s="1">
        <v>8</v>
      </c>
      <c r="AJ57" s="1">
        <v>0.75</v>
      </c>
      <c r="AK57" s="1">
        <v>8</v>
      </c>
      <c r="AL57" s="1">
        <v>0.8571428571428571</v>
      </c>
      <c r="AM57" s="1">
        <v>7</v>
      </c>
      <c r="AN57" s="1">
        <v>0.75</v>
      </c>
      <c r="AO57" s="1">
        <v>12</v>
      </c>
      <c r="AP57" s="1">
        <v>0.91666666666666663</v>
      </c>
      <c r="AQ57" s="1">
        <v>12</v>
      </c>
      <c r="AR57" s="1">
        <v>1</v>
      </c>
      <c r="AS57" s="1">
        <v>12</v>
      </c>
      <c r="AT57" s="1">
        <v>0.83333333333333337</v>
      </c>
      <c r="AU57" s="1">
        <v>12</v>
      </c>
    </row>
    <row r="58" spans="1:47" x14ac:dyDescent="0.25">
      <c r="A58" t="str">
        <f t="shared" si="1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84</v>
      </c>
      <c r="H58" s="1">
        <v>0.86764705882352944</v>
      </c>
      <c r="I58" s="1">
        <v>68</v>
      </c>
      <c r="J58" s="1">
        <v>4.4117647058823532E-2</v>
      </c>
      <c r="K58" s="1">
        <v>68</v>
      </c>
      <c r="L58" s="1">
        <v>0.83823529411764708</v>
      </c>
      <c r="M58" s="1">
        <v>68</v>
      </c>
      <c r="N58" s="1">
        <v>0.26470588235294118</v>
      </c>
      <c r="O58" s="1">
        <v>68</v>
      </c>
      <c r="P58" s="1">
        <v>0.13235294117647059</v>
      </c>
      <c r="Q58" s="1">
        <v>68</v>
      </c>
      <c r="R58" s="1">
        <v>4.4117647058823532E-2</v>
      </c>
      <c r="S58" s="1">
        <v>68</v>
      </c>
      <c r="T58" s="1">
        <v>0.13432835820895522</v>
      </c>
      <c r="U58" s="1">
        <v>67</v>
      </c>
      <c r="V58" s="1">
        <v>0.36764705882352944</v>
      </c>
      <c r="W58" s="1">
        <v>68</v>
      </c>
      <c r="X58" s="1">
        <v>0.33823529411764708</v>
      </c>
      <c r="Y58" s="1">
        <v>68</v>
      </c>
      <c r="Z58" s="1">
        <v>0</v>
      </c>
      <c r="AA58" s="1">
        <v>68</v>
      </c>
      <c r="AB58" s="1">
        <v>1</v>
      </c>
      <c r="AC58" s="1">
        <v>68</v>
      </c>
      <c r="AD58" s="1">
        <v>0.69117647058823528</v>
      </c>
      <c r="AE58" s="1">
        <v>68</v>
      </c>
      <c r="AF58" s="1">
        <v>0.9285714285714286</v>
      </c>
      <c r="AG58" s="1">
        <v>42</v>
      </c>
      <c r="AH58" s="1">
        <v>0.7857142857142857</v>
      </c>
      <c r="AI58" s="1">
        <v>42</v>
      </c>
      <c r="AJ58" s="1">
        <v>0.69047619047619047</v>
      </c>
      <c r="AK58" s="1">
        <v>42</v>
      </c>
      <c r="AL58" s="1">
        <v>0.80487804878048785</v>
      </c>
      <c r="AM58" s="1">
        <v>41</v>
      </c>
      <c r="AN58" s="1">
        <v>0.8970588235294118</v>
      </c>
      <c r="AO58" s="1">
        <v>68</v>
      </c>
      <c r="AP58" s="1">
        <v>0.86764705882352944</v>
      </c>
      <c r="AQ58" s="1">
        <v>68</v>
      </c>
      <c r="AR58" s="1">
        <v>0.95588235294117652</v>
      </c>
      <c r="AS58" s="1">
        <v>68</v>
      </c>
      <c r="AT58" s="1">
        <v>0.8529411764705882</v>
      </c>
      <c r="AU58" s="1">
        <v>68</v>
      </c>
    </row>
    <row r="59" spans="1:47" x14ac:dyDescent="0.25">
      <c r="A59" t="str">
        <f t="shared" si="1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672</v>
      </c>
      <c r="H59" s="1">
        <v>0.84104627766599593</v>
      </c>
      <c r="I59" s="1">
        <v>497</v>
      </c>
      <c r="J59" s="1">
        <v>0.84615384615384615</v>
      </c>
      <c r="K59" s="1">
        <v>494</v>
      </c>
      <c r="L59" s="1">
        <v>0.95141700404858298</v>
      </c>
      <c r="M59" s="1">
        <v>494</v>
      </c>
      <c r="N59" s="1">
        <v>0.3903420523138833</v>
      </c>
      <c r="O59" s="1">
        <v>497</v>
      </c>
      <c r="P59" s="1">
        <v>0.29435483870967744</v>
      </c>
      <c r="Q59" s="1">
        <v>496</v>
      </c>
      <c r="R59" s="1">
        <v>0.15991902834008098</v>
      </c>
      <c r="S59" s="1">
        <v>494</v>
      </c>
      <c r="T59" s="1">
        <v>0.44646464646464645</v>
      </c>
      <c r="U59" s="1">
        <v>495</v>
      </c>
      <c r="V59" s="1">
        <v>0.6237424547283702</v>
      </c>
      <c r="W59" s="1">
        <v>497</v>
      </c>
      <c r="X59" s="1">
        <v>0.68421052631578949</v>
      </c>
      <c r="Y59" s="1">
        <v>494</v>
      </c>
      <c r="Z59" s="1">
        <v>0.10931174089068826</v>
      </c>
      <c r="AA59" s="1">
        <v>494</v>
      </c>
      <c r="AB59" s="1">
        <v>0.93386773547094193</v>
      </c>
      <c r="AC59" s="1">
        <v>499</v>
      </c>
      <c r="AD59" s="1">
        <v>0.68937875751503008</v>
      </c>
      <c r="AE59" s="1">
        <v>499</v>
      </c>
      <c r="AF59" s="1">
        <v>0.93436293436293438</v>
      </c>
      <c r="AG59" s="1">
        <v>259</v>
      </c>
      <c r="AH59" s="1">
        <v>0.94656488549618323</v>
      </c>
      <c r="AI59" s="1">
        <v>262</v>
      </c>
      <c r="AJ59" s="1">
        <v>0.88888888888888884</v>
      </c>
      <c r="AK59" s="1">
        <v>261</v>
      </c>
      <c r="AL59" s="1">
        <v>0.93846153846153846</v>
      </c>
      <c r="AM59" s="1">
        <v>260</v>
      </c>
      <c r="AN59" s="1">
        <v>0.88888888888888884</v>
      </c>
      <c r="AO59" s="1">
        <v>495</v>
      </c>
      <c r="AP59" s="1">
        <v>0.90505050505050511</v>
      </c>
      <c r="AQ59" s="1">
        <v>495</v>
      </c>
      <c r="AR59" s="1">
        <v>0.93711967545638941</v>
      </c>
      <c r="AS59" s="1">
        <v>493</v>
      </c>
      <c r="AT59" s="1">
        <v>0.81781376518218618</v>
      </c>
      <c r="AU59" s="1">
        <v>494</v>
      </c>
    </row>
    <row r="60" spans="1:47" x14ac:dyDescent="0.25">
      <c r="A60" t="str">
        <f t="shared" si="1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119</v>
      </c>
      <c r="H60" s="1">
        <v>0.95049504950495045</v>
      </c>
      <c r="I60" s="1">
        <v>101</v>
      </c>
      <c r="J60" s="1">
        <v>0.11881188118811881</v>
      </c>
      <c r="K60" s="1">
        <v>101</v>
      </c>
      <c r="L60" s="1">
        <v>0.69306930693069302</v>
      </c>
      <c r="M60" s="1">
        <v>101</v>
      </c>
      <c r="N60" s="1">
        <v>0.53465346534653468</v>
      </c>
      <c r="O60" s="1">
        <v>101</v>
      </c>
      <c r="P60" s="1">
        <v>6.9306930693069313E-2</v>
      </c>
      <c r="Q60" s="1">
        <v>101</v>
      </c>
      <c r="R60" s="1">
        <v>0.1</v>
      </c>
      <c r="S60" s="1">
        <v>100</v>
      </c>
      <c r="T60" s="1">
        <v>0.34653465346534651</v>
      </c>
      <c r="U60" s="1">
        <v>101</v>
      </c>
      <c r="V60" s="1">
        <v>0.60396039603960394</v>
      </c>
      <c r="W60" s="1">
        <v>101</v>
      </c>
      <c r="X60" s="1">
        <v>0.27722772277227725</v>
      </c>
      <c r="Y60" s="1">
        <v>101</v>
      </c>
      <c r="Z60" s="1">
        <v>0.03</v>
      </c>
      <c r="AA60" s="1">
        <v>100</v>
      </c>
      <c r="AB60" s="1">
        <v>0.98989898989898994</v>
      </c>
      <c r="AC60" s="1">
        <v>99</v>
      </c>
      <c r="AD60" s="1">
        <v>0.66</v>
      </c>
      <c r="AE60" s="1">
        <v>100</v>
      </c>
      <c r="AF60" s="1">
        <v>0.88888888888888884</v>
      </c>
      <c r="AG60" s="1">
        <v>72</v>
      </c>
      <c r="AH60" s="1">
        <v>0.93055555555555558</v>
      </c>
      <c r="AI60" s="1">
        <v>72</v>
      </c>
      <c r="AJ60" s="1">
        <v>0.90277777777777779</v>
      </c>
      <c r="AK60" s="1">
        <v>72</v>
      </c>
      <c r="AL60" s="1">
        <v>0.971830985915493</v>
      </c>
      <c r="AM60" s="1">
        <v>71</v>
      </c>
      <c r="AN60" s="1">
        <v>0.95</v>
      </c>
      <c r="AO60" s="1">
        <v>100</v>
      </c>
      <c r="AP60" s="1">
        <v>0.96</v>
      </c>
      <c r="AQ60" s="1">
        <v>100</v>
      </c>
      <c r="AR60" s="1">
        <v>0.96</v>
      </c>
      <c r="AS60" s="1">
        <v>100</v>
      </c>
      <c r="AT60" s="1">
        <v>0.87</v>
      </c>
      <c r="AU60" s="1">
        <v>100</v>
      </c>
    </row>
    <row r="61" spans="1:47" x14ac:dyDescent="0.25">
      <c r="A61" s="22" t="str">
        <f>E61&amp;C61&amp;D61</f>
        <v>2010SERU other_ALL_</v>
      </c>
      <c r="B61" s="22"/>
      <c r="C61" s="23" t="s">
        <v>480</v>
      </c>
      <c r="D61" s="23" t="s">
        <v>476</v>
      </c>
      <c r="E61" s="23">
        <v>2010</v>
      </c>
      <c r="F61" s="23">
        <v>0</v>
      </c>
      <c r="G61" s="23">
        <v>39399</v>
      </c>
      <c r="H61" s="23">
        <v>0.93408021787571183</v>
      </c>
      <c r="I61" s="23">
        <v>32312</v>
      </c>
      <c r="J61" s="23">
        <v>0.4976565167458174</v>
      </c>
      <c r="K61" s="23">
        <v>32217</v>
      </c>
      <c r="L61" s="23">
        <v>0.85599131917532167</v>
      </c>
      <c r="M61" s="23">
        <v>32255</v>
      </c>
      <c r="N61" s="23">
        <v>0.39467718393838702</v>
      </c>
      <c r="O61" s="23">
        <v>32201</v>
      </c>
      <c r="P61" s="23">
        <v>0.23858592755827307</v>
      </c>
      <c r="Q61" s="23">
        <v>32219</v>
      </c>
      <c r="R61" s="23">
        <v>0.19082973501910472</v>
      </c>
      <c r="S61" s="23">
        <v>32191</v>
      </c>
      <c r="T61" s="23">
        <v>0.38643994031335488</v>
      </c>
      <c r="U61" s="23">
        <v>32168</v>
      </c>
      <c r="V61" s="23">
        <v>0.50866944254552238</v>
      </c>
      <c r="W61" s="23">
        <v>32182</v>
      </c>
      <c r="X61" s="23">
        <v>0.50214445549477871</v>
      </c>
      <c r="Y61" s="23">
        <v>32176</v>
      </c>
      <c r="Z61" s="23">
        <v>9.0770380519399632E-2</v>
      </c>
      <c r="AA61" s="23">
        <v>32114</v>
      </c>
      <c r="AB61" s="23">
        <v>0.96205710034408998</v>
      </c>
      <c r="AC61" s="23">
        <v>32259</v>
      </c>
      <c r="AD61" s="23">
        <v>0.71969438146411158</v>
      </c>
      <c r="AE61" s="23">
        <v>32197</v>
      </c>
      <c r="AF61" s="23">
        <v>0.89827880907898394</v>
      </c>
      <c r="AG61" s="23">
        <v>25157</v>
      </c>
      <c r="AH61" s="23">
        <v>0.89423804404093499</v>
      </c>
      <c r="AI61" s="23">
        <v>25113</v>
      </c>
      <c r="AJ61" s="23">
        <v>0.82782665099120278</v>
      </c>
      <c r="AK61" s="23">
        <v>24667</v>
      </c>
      <c r="AL61" s="23">
        <v>0.9255893074119077</v>
      </c>
      <c r="AM61" s="23">
        <v>20575</v>
      </c>
      <c r="AN61" s="23">
        <v>0.85750762907143308</v>
      </c>
      <c r="AO61" s="23">
        <v>32114</v>
      </c>
      <c r="AP61" s="23">
        <v>0.87365532724268036</v>
      </c>
      <c r="AQ61" s="23">
        <v>32071</v>
      </c>
      <c r="AR61" s="23">
        <v>0.94252622377622375</v>
      </c>
      <c r="AS61" s="23">
        <v>32032</v>
      </c>
      <c r="AT61" s="23">
        <v>0.80775743133074129</v>
      </c>
      <c r="AU61" s="23">
        <v>31892</v>
      </c>
    </row>
    <row r="62" spans="1:47" x14ac:dyDescent="0.25">
      <c r="A62" s="22" t="str">
        <f t="shared" ref="A62:A125" si="2">E62&amp;C62&amp;D62</f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1450</v>
      </c>
      <c r="H62" s="23">
        <v>0.92851135407905805</v>
      </c>
      <c r="I62" s="23">
        <v>1189</v>
      </c>
      <c r="J62" s="23">
        <v>0.25211505922165822</v>
      </c>
      <c r="K62" s="23">
        <v>1182</v>
      </c>
      <c r="L62" s="23">
        <v>0.81297388374052237</v>
      </c>
      <c r="M62" s="23">
        <v>1187</v>
      </c>
      <c r="N62" s="23">
        <v>0.57251264755480602</v>
      </c>
      <c r="O62" s="23">
        <v>1186</v>
      </c>
      <c r="P62" s="23">
        <v>0.12753378378378377</v>
      </c>
      <c r="Q62" s="23">
        <v>1184</v>
      </c>
      <c r="R62" s="23">
        <v>0.14648602878916173</v>
      </c>
      <c r="S62" s="23">
        <v>1181</v>
      </c>
      <c r="T62" s="23">
        <v>0.33896872358410818</v>
      </c>
      <c r="U62" s="23">
        <v>1183</v>
      </c>
      <c r="V62" s="23">
        <v>0.6216216216216216</v>
      </c>
      <c r="W62" s="23">
        <v>1184</v>
      </c>
      <c r="X62" s="23">
        <v>0.40843881856540082</v>
      </c>
      <c r="Y62" s="23">
        <v>1185</v>
      </c>
      <c r="Z62" s="23">
        <v>7.4324324324324328E-2</v>
      </c>
      <c r="AA62" s="23">
        <v>1184</v>
      </c>
      <c r="AB62" s="23">
        <v>0.98571428571428577</v>
      </c>
      <c r="AC62" s="23">
        <v>1190</v>
      </c>
      <c r="AD62" s="23">
        <v>0.52836579170194753</v>
      </c>
      <c r="AE62" s="23">
        <v>1181</v>
      </c>
      <c r="AF62" s="23">
        <v>0.90490196078431373</v>
      </c>
      <c r="AG62" s="23">
        <v>1020</v>
      </c>
      <c r="AH62" s="23">
        <v>0.85868498527968595</v>
      </c>
      <c r="AI62" s="23">
        <v>1019</v>
      </c>
      <c r="AJ62" s="23">
        <v>0.81782178217821777</v>
      </c>
      <c r="AK62" s="23">
        <v>1010</v>
      </c>
      <c r="AL62" s="23">
        <v>0.8718820861678005</v>
      </c>
      <c r="AM62" s="23">
        <v>882</v>
      </c>
      <c r="AN62" s="23">
        <v>0.91807432432432434</v>
      </c>
      <c r="AO62" s="23">
        <v>1184</v>
      </c>
      <c r="AP62" s="23">
        <v>0.88973706530958441</v>
      </c>
      <c r="AQ62" s="23">
        <v>1179</v>
      </c>
      <c r="AR62" s="23">
        <v>0.93983050847457628</v>
      </c>
      <c r="AS62" s="23">
        <v>1180</v>
      </c>
      <c r="AT62" s="23">
        <v>0.90196078431372551</v>
      </c>
      <c r="AU62" s="23">
        <v>1173</v>
      </c>
    </row>
    <row r="63" spans="1:47" x14ac:dyDescent="0.25">
      <c r="A63" s="22" t="str">
        <f t="shared" si="2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3718</v>
      </c>
      <c r="H63" s="23">
        <v>0.94451612903225801</v>
      </c>
      <c r="I63" s="23">
        <v>3100</v>
      </c>
      <c r="J63" s="23">
        <v>0.19818652849740934</v>
      </c>
      <c r="K63" s="23">
        <v>3088</v>
      </c>
      <c r="L63" s="23">
        <v>0.75460717749757522</v>
      </c>
      <c r="M63" s="23">
        <v>3093</v>
      </c>
      <c r="N63" s="23">
        <v>0.49351911860012959</v>
      </c>
      <c r="O63" s="23">
        <v>3086</v>
      </c>
      <c r="P63" s="23">
        <v>0.10887880751782242</v>
      </c>
      <c r="Q63" s="23">
        <v>3086</v>
      </c>
      <c r="R63" s="23">
        <v>0.16396629941672067</v>
      </c>
      <c r="S63" s="23">
        <v>3086</v>
      </c>
      <c r="T63" s="23">
        <v>0.39649578195976637</v>
      </c>
      <c r="U63" s="23">
        <v>3082</v>
      </c>
      <c r="V63" s="23">
        <v>0.54893065456902135</v>
      </c>
      <c r="W63" s="23">
        <v>3086</v>
      </c>
      <c r="X63" s="23">
        <v>0.34450227716330512</v>
      </c>
      <c r="Y63" s="23">
        <v>3074</v>
      </c>
      <c r="Z63" s="23">
        <v>7.8545926647192468E-2</v>
      </c>
      <c r="AA63" s="23">
        <v>3081</v>
      </c>
      <c r="AB63" s="23">
        <v>0.97802907915993542</v>
      </c>
      <c r="AC63" s="23">
        <v>3095</v>
      </c>
      <c r="AD63" s="23">
        <v>0.58178861788617886</v>
      </c>
      <c r="AE63" s="23">
        <v>3075</v>
      </c>
      <c r="AF63" s="23">
        <v>0.89774824658545593</v>
      </c>
      <c r="AG63" s="23">
        <v>2709</v>
      </c>
      <c r="AH63" s="23">
        <v>0.89156180606957813</v>
      </c>
      <c r="AI63" s="23">
        <v>2702</v>
      </c>
      <c r="AJ63" s="23">
        <v>0.86324140536456362</v>
      </c>
      <c r="AK63" s="23">
        <v>2647</v>
      </c>
      <c r="AL63" s="23">
        <v>0.92009029345372462</v>
      </c>
      <c r="AM63" s="23">
        <v>2215</v>
      </c>
      <c r="AN63" s="23">
        <v>0.90181464679196366</v>
      </c>
      <c r="AO63" s="23">
        <v>3086</v>
      </c>
      <c r="AP63" s="23">
        <v>0.89195327709279693</v>
      </c>
      <c r="AQ63" s="23">
        <v>3082</v>
      </c>
      <c r="AR63" s="23">
        <v>0.96454131424853606</v>
      </c>
      <c r="AS63" s="23">
        <v>3074</v>
      </c>
      <c r="AT63" s="23">
        <v>0.89063010120796604</v>
      </c>
      <c r="AU63" s="23">
        <v>3063</v>
      </c>
    </row>
    <row r="64" spans="1:47" x14ac:dyDescent="0.25">
      <c r="A64" s="22" t="str">
        <f t="shared" si="2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14752</v>
      </c>
      <c r="H64" s="23">
        <v>0.93754610277846073</v>
      </c>
      <c r="I64" s="23">
        <v>12201</v>
      </c>
      <c r="J64" s="23">
        <v>0.62901503327035246</v>
      </c>
      <c r="K64" s="23">
        <v>12173</v>
      </c>
      <c r="L64" s="23">
        <v>0.90727824731271023</v>
      </c>
      <c r="M64" s="23">
        <v>12187</v>
      </c>
      <c r="N64" s="23">
        <v>0.26270768218456986</v>
      </c>
      <c r="O64" s="23">
        <v>12158</v>
      </c>
      <c r="P64" s="23">
        <v>0.32205338809034906</v>
      </c>
      <c r="Q64" s="23">
        <v>12175</v>
      </c>
      <c r="R64" s="23">
        <v>0.14572203501273936</v>
      </c>
      <c r="S64" s="23">
        <v>12167</v>
      </c>
      <c r="T64" s="23">
        <v>0.2935077758578129</v>
      </c>
      <c r="U64" s="23">
        <v>12153</v>
      </c>
      <c r="V64" s="23">
        <v>0.34376544226651295</v>
      </c>
      <c r="W64" s="23">
        <v>12142</v>
      </c>
      <c r="X64" s="23">
        <v>0.58862216376192045</v>
      </c>
      <c r="Y64" s="23">
        <v>12164</v>
      </c>
      <c r="Z64" s="23">
        <v>7.4336574913466291E-2</v>
      </c>
      <c r="AA64" s="23">
        <v>12134</v>
      </c>
      <c r="AB64" s="23">
        <v>0.96018062397372739</v>
      </c>
      <c r="AC64" s="23">
        <v>12180</v>
      </c>
      <c r="AD64" s="23">
        <v>0.83798424162836505</v>
      </c>
      <c r="AE64" s="23">
        <v>12184</v>
      </c>
      <c r="AF64" s="23">
        <v>0.89323808591838727</v>
      </c>
      <c r="AG64" s="23">
        <v>10219</v>
      </c>
      <c r="AH64" s="23">
        <v>0.88356365774772128</v>
      </c>
      <c r="AI64" s="23">
        <v>10203</v>
      </c>
      <c r="AJ64" s="23">
        <v>0.8014170242490769</v>
      </c>
      <c r="AK64" s="23">
        <v>10021</v>
      </c>
      <c r="AL64" s="23">
        <v>0.92921430308927266</v>
      </c>
      <c r="AM64" s="23">
        <v>8222</v>
      </c>
      <c r="AN64" s="23">
        <v>0.82635965998184369</v>
      </c>
      <c r="AO64" s="23">
        <v>12117</v>
      </c>
      <c r="AP64" s="23">
        <v>0.85783868570956823</v>
      </c>
      <c r="AQ64" s="23">
        <v>12113</v>
      </c>
      <c r="AR64" s="23">
        <v>0.93633206548701831</v>
      </c>
      <c r="AS64" s="23">
        <v>12094</v>
      </c>
      <c r="AT64" s="23">
        <v>0.77524727786551406</v>
      </c>
      <c r="AU64" s="23">
        <v>12031</v>
      </c>
    </row>
    <row r="65" spans="1:47" x14ac:dyDescent="0.25">
      <c r="A65" s="22" t="str">
        <f t="shared" si="2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9511</v>
      </c>
      <c r="H65" s="23">
        <v>0.93861564145370491</v>
      </c>
      <c r="I65" s="23">
        <v>7787</v>
      </c>
      <c r="J65" s="23">
        <v>0.37765751836103595</v>
      </c>
      <c r="K65" s="23">
        <v>7761</v>
      </c>
      <c r="L65" s="23">
        <v>0.78377334191886672</v>
      </c>
      <c r="M65" s="23">
        <v>7765</v>
      </c>
      <c r="N65" s="23">
        <v>0.48833612578940583</v>
      </c>
      <c r="O65" s="23">
        <v>7759</v>
      </c>
      <c r="P65" s="23">
        <v>0.15846431332130895</v>
      </c>
      <c r="Q65" s="23">
        <v>7762</v>
      </c>
      <c r="R65" s="23">
        <v>0.2500322206469906</v>
      </c>
      <c r="S65" s="23">
        <v>7759</v>
      </c>
      <c r="T65" s="23">
        <v>0.4518126693329893</v>
      </c>
      <c r="U65" s="23">
        <v>7751</v>
      </c>
      <c r="V65" s="23">
        <v>0.66228748068006182</v>
      </c>
      <c r="W65" s="23">
        <v>7764</v>
      </c>
      <c r="X65" s="23">
        <v>0.4086687306501548</v>
      </c>
      <c r="Y65" s="23">
        <v>7752</v>
      </c>
      <c r="Z65" s="23">
        <v>0.11356874919156643</v>
      </c>
      <c r="AA65" s="23">
        <v>7731</v>
      </c>
      <c r="AB65" s="23">
        <v>0.95784061696658096</v>
      </c>
      <c r="AC65" s="23">
        <v>7780</v>
      </c>
      <c r="AD65" s="23">
        <v>0.66842783505154635</v>
      </c>
      <c r="AE65" s="23">
        <v>7760</v>
      </c>
      <c r="AF65" s="23">
        <v>0.89993963175369751</v>
      </c>
      <c r="AG65" s="23">
        <v>6626</v>
      </c>
      <c r="AH65" s="23">
        <v>0.91223564954682779</v>
      </c>
      <c r="AI65" s="23">
        <v>6620</v>
      </c>
      <c r="AJ65" s="23">
        <v>0.84871755490708034</v>
      </c>
      <c r="AK65" s="23">
        <v>6511</v>
      </c>
      <c r="AL65" s="23">
        <v>0.93510582473325166</v>
      </c>
      <c r="AM65" s="23">
        <v>5717</v>
      </c>
      <c r="AN65" s="23">
        <v>0.86301369863013699</v>
      </c>
      <c r="AO65" s="23">
        <v>7738</v>
      </c>
      <c r="AP65" s="23">
        <v>0.88845705402254183</v>
      </c>
      <c r="AQ65" s="23">
        <v>7719</v>
      </c>
      <c r="AR65" s="23">
        <v>0.94764126490409539</v>
      </c>
      <c r="AS65" s="23">
        <v>7716</v>
      </c>
      <c r="AT65" s="23">
        <v>0.80905306971904267</v>
      </c>
      <c r="AU65" s="23">
        <v>7688</v>
      </c>
    </row>
    <row r="66" spans="1:47" x14ac:dyDescent="0.25">
      <c r="A66" s="22" t="str">
        <f t="shared" si="2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62</v>
      </c>
      <c r="H66" s="23">
        <v>0.8571428571428571</v>
      </c>
      <c r="I66" s="23">
        <v>42</v>
      </c>
      <c r="J66" s="23">
        <v>0.63414634146341464</v>
      </c>
      <c r="K66" s="23">
        <v>41</v>
      </c>
      <c r="L66" s="23">
        <v>1</v>
      </c>
      <c r="M66" s="23">
        <v>42</v>
      </c>
      <c r="N66" s="23">
        <v>7.3170731707317069E-2</v>
      </c>
      <c r="O66" s="23">
        <v>41</v>
      </c>
      <c r="P66" s="23">
        <v>0.17073170731707318</v>
      </c>
      <c r="Q66" s="23">
        <v>41</v>
      </c>
      <c r="R66" s="23">
        <v>0.12195121951219512</v>
      </c>
      <c r="S66" s="23">
        <v>41</v>
      </c>
      <c r="T66" s="23">
        <v>0.54761904761904767</v>
      </c>
      <c r="U66" s="23">
        <v>42</v>
      </c>
      <c r="V66" s="23">
        <v>0.14634146341463414</v>
      </c>
      <c r="W66" s="23">
        <v>41</v>
      </c>
      <c r="X66" s="23">
        <v>0.45238095238095238</v>
      </c>
      <c r="Y66" s="23">
        <v>42</v>
      </c>
      <c r="Z66" s="23">
        <v>2.4390243902439025E-2</v>
      </c>
      <c r="AA66" s="23">
        <v>41</v>
      </c>
      <c r="AB66" s="23">
        <v>1</v>
      </c>
      <c r="AC66" s="23">
        <v>42</v>
      </c>
      <c r="AD66" s="23">
        <v>0.95238095238095233</v>
      </c>
      <c r="AE66" s="23">
        <v>42</v>
      </c>
      <c r="AF66" s="23">
        <v>0.92307692307692313</v>
      </c>
      <c r="AG66" s="23">
        <v>26</v>
      </c>
      <c r="AH66" s="23">
        <v>1</v>
      </c>
      <c r="AI66" s="23">
        <v>26</v>
      </c>
      <c r="AJ66" s="23">
        <v>0.88461538461538458</v>
      </c>
      <c r="AK66" s="23">
        <v>26</v>
      </c>
      <c r="AL66" s="23">
        <v>1</v>
      </c>
      <c r="AM66" s="23">
        <v>26</v>
      </c>
      <c r="AN66" s="23">
        <v>0.87804878048780488</v>
      </c>
      <c r="AO66" s="23">
        <v>41</v>
      </c>
      <c r="AP66" s="23">
        <v>0.87804878048780488</v>
      </c>
      <c r="AQ66" s="23">
        <v>41</v>
      </c>
      <c r="AR66" s="23">
        <v>0.92682926829268297</v>
      </c>
      <c r="AS66" s="23">
        <v>41</v>
      </c>
      <c r="AT66" s="23">
        <v>0.90243902439024393</v>
      </c>
      <c r="AU66" s="23">
        <v>41</v>
      </c>
    </row>
    <row r="67" spans="1:47" x14ac:dyDescent="0.25">
      <c r="A67" s="22" t="str">
        <f t="shared" si="2"/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6873</v>
      </c>
      <c r="H67" s="23">
        <v>0.94409171075837739</v>
      </c>
      <c r="I67" s="23">
        <v>5670</v>
      </c>
      <c r="J67" s="23">
        <v>0.53149327671620661</v>
      </c>
      <c r="K67" s="23">
        <v>5652</v>
      </c>
      <c r="L67" s="23">
        <v>0.88418079096045199</v>
      </c>
      <c r="M67" s="23">
        <v>5664</v>
      </c>
      <c r="N67" s="23">
        <v>0.44739168877099911</v>
      </c>
      <c r="O67" s="23">
        <v>5655</v>
      </c>
      <c r="P67" s="23">
        <v>0.24394127012205907</v>
      </c>
      <c r="Q67" s="23">
        <v>5653</v>
      </c>
      <c r="R67" s="23">
        <v>0.23059198865650479</v>
      </c>
      <c r="S67" s="23">
        <v>5642</v>
      </c>
      <c r="T67" s="23">
        <v>0.47742163980874802</v>
      </c>
      <c r="U67" s="23">
        <v>5647</v>
      </c>
      <c r="V67" s="23">
        <v>0.55683427762039661</v>
      </c>
      <c r="W67" s="23">
        <v>5648</v>
      </c>
      <c r="X67" s="23">
        <v>0.48564847625797308</v>
      </c>
      <c r="Y67" s="23">
        <v>5644</v>
      </c>
      <c r="Z67" s="23">
        <v>0.10963041933191187</v>
      </c>
      <c r="AA67" s="23">
        <v>5628</v>
      </c>
      <c r="AB67" s="23">
        <v>0.9634016973125884</v>
      </c>
      <c r="AC67" s="23">
        <v>5656</v>
      </c>
      <c r="AD67" s="23">
        <v>0.68232582875376702</v>
      </c>
      <c r="AE67" s="23">
        <v>5641</v>
      </c>
      <c r="AF67" s="23">
        <v>0.8951048951048951</v>
      </c>
      <c r="AG67" s="23">
        <v>2717</v>
      </c>
      <c r="AH67" s="23">
        <v>0.89708594614533388</v>
      </c>
      <c r="AI67" s="23">
        <v>2711</v>
      </c>
      <c r="AJ67" s="23">
        <v>0.83457804331590735</v>
      </c>
      <c r="AK67" s="23">
        <v>2678</v>
      </c>
      <c r="AL67" s="23">
        <v>0.91606916912695069</v>
      </c>
      <c r="AM67" s="23">
        <v>2371</v>
      </c>
      <c r="AN67" s="23">
        <v>0.86294326241134756</v>
      </c>
      <c r="AO67" s="23">
        <v>5640</v>
      </c>
      <c r="AP67" s="23">
        <v>0.86985085227272729</v>
      </c>
      <c r="AQ67" s="23">
        <v>5632</v>
      </c>
      <c r="AR67" s="23">
        <v>0.93992179168147882</v>
      </c>
      <c r="AS67" s="23">
        <v>5626</v>
      </c>
      <c r="AT67" s="23">
        <v>0.79243262537926107</v>
      </c>
      <c r="AU67" s="23">
        <v>5603</v>
      </c>
    </row>
    <row r="68" spans="1:47" x14ac:dyDescent="0.25">
      <c r="A68" s="22" t="str">
        <f t="shared" si="2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630</v>
      </c>
      <c r="H68" s="23">
        <v>0.91814159292035402</v>
      </c>
      <c r="I68" s="23">
        <v>452</v>
      </c>
      <c r="J68" s="23">
        <v>0.35920177383592017</v>
      </c>
      <c r="K68" s="23">
        <v>451</v>
      </c>
      <c r="L68" s="23">
        <v>0.90687361419068735</v>
      </c>
      <c r="M68" s="23">
        <v>451</v>
      </c>
      <c r="N68" s="23">
        <v>0.37694013303769403</v>
      </c>
      <c r="O68" s="23">
        <v>451</v>
      </c>
      <c r="P68" s="23">
        <v>0.13274336283185842</v>
      </c>
      <c r="Q68" s="23">
        <v>452</v>
      </c>
      <c r="R68" s="23">
        <v>0.15707964601769911</v>
      </c>
      <c r="S68" s="23">
        <v>452</v>
      </c>
      <c r="T68" s="23">
        <v>0.46784922394678491</v>
      </c>
      <c r="U68" s="23">
        <v>451</v>
      </c>
      <c r="V68" s="23">
        <v>0.59866962305986693</v>
      </c>
      <c r="W68" s="23">
        <v>451</v>
      </c>
      <c r="X68" s="23">
        <v>0.54867256637168138</v>
      </c>
      <c r="Y68" s="23">
        <v>452</v>
      </c>
      <c r="Z68" s="23">
        <v>6.1946902654867256E-2</v>
      </c>
      <c r="AA68" s="23">
        <v>452</v>
      </c>
      <c r="AB68" s="23">
        <v>0.98669623059866962</v>
      </c>
      <c r="AC68" s="23">
        <v>451</v>
      </c>
      <c r="AD68" s="23">
        <v>0.32300884955752213</v>
      </c>
      <c r="AE68" s="23">
        <v>452</v>
      </c>
      <c r="AF68" s="23">
        <v>0.91249999999999998</v>
      </c>
      <c r="AG68" s="23">
        <v>320</v>
      </c>
      <c r="AH68" s="23">
        <v>0.89687499999999998</v>
      </c>
      <c r="AI68" s="23">
        <v>320</v>
      </c>
      <c r="AJ68" s="23">
        <v>0.86833855799373039</v>
      </c>
      <c r="AK68" s="23">
        <v>319</v>
      </c>
      <c r="AL68" s="23">
        <v>0.9274447949526814</v>
      </c>
      <c r="AM68" s="23">
        <v>317</v>
      </c>
      <c r="AN68" s="23">
        <v>0.91796008869179602</v>
      </c>
      <c r="AO68" s="23">
        <v>451</v>
      </c>
      <c r="AP68" s="23">
        <v>0.9129464285714286</v>
      </c>
      <c r="AQ68" s="23">
        <v>448</v>
      </c>
      <c r="AR68" s="23">
        <v>0.9308035714285714</v>
      </c>
      <c r="AS68" s="23">
        <v>448</v>
      </c>
      <c r="AT68" s="23">
        <v>0.87555555555555553</v>
      </c>
      <c r="AU68" s="23">
        <v>450</v>
      </c>
    </row>
    <row r="69" spans="1:47" x14ac:dyDescent="0.25">
      <c r="A69" s="22" t="str">
        <f t="shared" si="2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1857</v>
      </c>
      <c r="H69" s="23">
        <v>0.83789473684210525</v>
      </c>
      <c r="I69" s="23">
        <v>1425</v>
      </c>
      <c r="J69" s="23">
        <v>0.8714887640449438</v>
      </c>
      <c r="K69" s="23">
        <v>1424</v>
      </c>
      <c r="L69" s="23">
        <v>0.94022503516174405</v>
      </c>
      <c r="M69" s="23">
        <v>1422</v>
      </c>
      <c r="N69" s="23">
        <v>0.45179451090781142</v>
      </c>
      <c r="O69" s="23">
        <v>1421</v>
      </c>
      <c r="P69" s="23">
        <v>0.36849507735583686</v>
      </c>
      <c r="Q69" s="23">
        <v>1422</v>
      </c>
      <c r="R69" s="23">
        <v>0.21141649048625794</v>
      </c>
      <c r="S69" s="23">
        <v>1419</v>
      </c>
      <c r="T69" s="23">
        <v>0.45159010600706712</v>
      </c>
      <c r="U69" s="23">
        <v>1415</v>
      </c>
      <c r="V69" s="23">
        <v>0.67464788732394365</v>
      </c>
      <c r="W69" s="23">
        <v>1420</v>
      </c>
      <c r="X69" s="23">
        <v>0.75369458128078815</v>
      </c>
      <c r="Y69" s="23">
        <v>1421</v>
      </c>
      <c r="Z69" s="23">
        <v>8.809020436927413E-2</v>
      </c>
      <c r="AA69" s="23">
        <v>1419</v>
      </c>
      <c r="AB69" s="23">
        <v>0.92394366197183098</v>
      </c>
      <c r="AC69" s="23">
        <v>1420</v>
      </c>
      <c r="AD69" s="23">
        <v>0.7528169014084507</v>
      </c>
      <c r="AE69" s="23">
        <v>1420</v>
      </c>
      <c r="AF69" s="23">
        <v>0.92568659127625197</v>
      </c>
      <c r="AG69" s="23">
        <v>1238</v>
      </c>
      <c r="AH69" s="23">
        <v>0.92120227457351744</v>
      </c>
      <c r="AI69" s="23">
        <v>1231</v>
      </c>
      <c r="AJ69" s="23">
        <v>0.84340425531914898</v>
      </c>
      <c r="AK69" s="23">
        <v>1175</v>
      </c>
      <c r="AL69" s="23">
        <v>0.94773519163763065</v>
      </c>
      <c r="AM69" s="23">
        <v>574</v>
      </c>
      <c r="AN69" s="23">
        <v>0.8975265017667845</v>
      </c>
      <c r="AO69" s="23">
        <v>1415</v>
      </c>
      <c r="AP69" s="23">
        <v>0.88613861386138615</v>
      </c>
      <c r="AQ69" s="23">
        <v>1414</v>
      </c>
      <c r="AR69" s="23">
        <v>0.93905031892274982</v>
      </c>
      <c r="AS69" s="23">
        <v>1411</v>
      </c>
      <c r="AT69" s="23">
        <v>0.84270462633451959</v>
      </c>
      <c r="AU69" s="23">
        <v>1405</v>
      </c>
    </row>
    <row r="70" spans="1:47" x14ac:dyDescent="0.25">
      <c r="A70" s="22" t="str">
        <f t="shared" si="2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411</v>
      </c>
      <c r="H70" s="23">
        <v>0.89795918367346939</v>
      </c>
      <c r="I70" s="23">
        <v>343</v>
      </c>
      <c r="J70" s="23">
        <v>0.12865497076023391</v>
      </c>
      <c r="K70" s="23">
        <v>342</v>
      </c>
      <c r="L70" s="23">
        <v>0.80409356725146197</v>
      </c>
      <c r="M70" s="23">
        <v>342</v>
      </c>
      <c r="N70" s="23">
        <v>0.391812865497076</v>
      </c>
      <c r="O70" s="23">
        <v>342</v>
      </c>
      <c r="P70" s="23">
        <v>0.1871345029239766</v>
      </c>
      <c r="Q70" s="23">
        <v>342</v>
      </c>
      <c r="R70" s="23">
        <v>0.12280701754385964</v>
      </c>
      <c r="S70" s="23">
        <v>342</v>
      </c>
      <c r="T70" s="23">
        <v>0.30791788856304986</v>
      </c>
      <c r="U70" s="23">
        <v>341</v>
      </c>
      <c r="V70" s="23">
        <v>0.56268221574344024</v>
      </c>
      <c r="W70" s="23">
        <v>343</v>
      </c>
      <c r="X70" s="23">
        <v>0.44868035190615835</v>
      </c>
      <c r="Y70" s="23">
        <v>341</v>
      </c>
      <c r="Z70" s="23">
        <v>4.6783625730994149E-2</v>
      </c>
      <c r="AA70" s="23">
        <v>342</v>
      </c>
      <c r="AB70" s="23">
        <v>0.98830409356725146</v>
      </c>
      <c r="AC70" s="23">
        <v>342</v>
      </c>
      <c r="AD70" s="23">
        <v>0.58235294117647063</v>
      </c>
      <c r="AE70" s="23">
        <v>340</v>
      </c>
      <c r="AF70" s="23">
        <v>0.91428571428571426</v>
      </c>
      <c r="AG70" s="23">
        <v>280</v>
      </c>
      <c r="AH70" s="23">
        <v>0.8530465949820788</v>
      </c>
      <c r="AI70" s="23">
        <v>279</v>
      </c>
      <c r="AJ70" s="23">
        <v>0.80575539568345322</v>
      </c>
      <c r="AK70" s="23">
        <v>278</v>
      </c>
      <c r="AL70" s="23">
        <v>0.85542168674698793</v>
      </c>
      <c r="AM70" s="23">
        <v>249</v>
      </c>
      <c r="AN70" s="23">
        <v>0.87905604719764008</v>
      </c>
      <c r="AO70" s="23">
        <v>339</v>
      </c>
      <c r="AP70" s="23">
        <v>0.82352941176470584</v>
      </c>
      <c r="AQ70" s="23">
        <v>340</v>
      </c>
      <c r="AR70" s="23">
        <v>0.92920353982300885</v>
      </c>
      <c r="AS70" s="23">
        <v>339</v>
      </c>
      <c r="AT70" s="23">
        <v>0.85459940652818989</v>
      </c>
      <c r="AU70" s="23">
        <v>337</v>
      </c>
    </row>
    <row r="71" spans="1:47" x14ac:dyDescent="0.25">
      <c r="A71" s="22" t="str">
        <f t="shared" si="2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135</v>
      </c>
      <c r="H71" s="23">
        <v>0.93203883495145634</v>
      </c>
      <c r="I71" s="23">
        <v>103</v>
      </c>
      <c r="J71" s="23">
        <v>0.56310679611650483</v>
      </c>
      <c r="K71" s="23">
        <v>103</v>
      </c>
      <c r="L71" s="23">
        <v>0.9509803921568627</v>
      </c>
      <c r="M71" s="23">
        <v>102</v>
      </c>
      <c r="N71" s="23">
        <v>0.44117647058823528</v>
      </c>
      <c r="O71" s="23">
        <v>102</v>
      </c>
      <c r="P71" s="23">
        <v>0.14705882352941177</v>
      </c>
      <c r="Q71" s="23">
        <v>102</v>
      </c>
      <c r="R71" s="23">
        <v>0.31372549019607843</v>
      </c>
      <c r="S71" s="23">
        <v>102</v>
      </c>
      <c r="T71" s="23">
        <v>0.6310679611650486</v>
      </c>
      <c r="U71" s="23">
        <v>103</v>
      </c>
      <c r="V71" s="23">
        <v>0.50485436893203883</v>
      </c>
      <c r="W71" s="23">
        <v>103</v>
      </c>
      <c r="X71" s="23">
        <v>0.53465346534653468</v>
      </c>
      <c r="Y71" s="23">
        <v>101</v>
      </c>
      <c r="Z71" s="23">
        <v>0.17647058823529413</v>
      </c>
      <c r="AA71" s="23">
        <v>102</v>
      </c>
      <c r="AB71" s="23">
        <v>0.99029126213592233</v>
      </c>
      <c r="AC71" s="23">
        <v>103</v>
      </c>
      <c r="AD71" s="23">
        <v>0.58823529411764708</v>
      </c>
      <c r="AE71" s="23">
        <v>102</v>
      </c>
      <c r="AF71" s="23">
        <v>1</v>
      </c>
      <c r="AG71" s="23">
        <v>2</v>
      </c>
      <c r="AH71" s="23">
        <v>1</v>
      </c>
      <c r="AI71" s="23">
        <v>2</v>
      </c>
      <c r="AJ71" s="23">
        <v>1</v>
      </c>
      <c r="AK71" s="23">
        <v>2</v>
      </c>
      <c r="AL71" s="23">
        <v>1</v>
      </c>
      <c r="AM71" s="23">
        <v>2</v>
      </c>
      <c r="AN71" s="23">
        <v>0.89320388349514568</v>
      </c>
      <c r="AO71" s="23">
        <v>103</v>
      </c>
      <c r="AP71" s="23">
        <v>0.92233009708737868</v>
      </c>
      <c r="AQ71" s="23">
        <v>103</v>
      </c>
      <c r="AR71" s="23">
        <v>0.95145631067961167</v>
      </c>
      <c r="AS71" s="23">
        <v>103</v>
      </c>
      <c r="AT71" s="23">
        <v>0.84158415841584155</v>
      </c>
      <c r="AU71" s="23">
        <v>101</v>
      </c>
    </row>
    <row r="72" spans="1:47" x14ac:dyDescent="0.25">
      <c r="A72" s="22" t="str">
        <f t="shared" si="2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852</v>
      </c>
      <c r="H72" s="23">
        <v>0.96633941093969145</v>
      </c>
      <c r="I72" s="23">
        <v>713</v>
      </c>
      <c r="J72" s="23">
        <v>0.35161744022503516</v>
      </c>
      <c r="K72" s="23">
        <v>711</v>
      </c>
      <c r="L72" s="23">
        <v>0.88779803646563815</v>
      </c>
      <c r="M72" s="23">
        <v>713</v>
      </c>
      <c r="N72" s="23">
        <v>0.49368863955119213</v>
      </c>
      <c r="O72" s="23">
        <v>713</v>
      </c>
      <c r="P72" s="23">
        <v>0.13764044943820225</v>
      </c>
      <c r="Q72" s="23">
        <v>712</v>
      </c>
      <c r="R72" s="23">
        <v>0.16596343178621659</v>
      </c>
      <c r="S72" s="23">
        <v>711</v>
      </c>
      <c r="T72" s="23">
        <v>0.40787623066104078</v>
      </c>
      <c r="U72" s="23">
        <v>711</v>
      </c>
      <c r="V72" s="23">
        <v>0.6619915848527349</v>
      </c>
      <c r="W72" s="23">
        <v>713</v>
      </c>
      <c r="X72" s="23">
        <v>0.34887005649717512</v>
      </c>
      <c r="Y72" s="23">
        <v>708</v>
      </c>
      <c r="Z72" s="23">
        <v>6.488011283497884E-2</v>
      </c>
      <c r="AA72" s="23">
        <v>709</v>
      </c>
      <c r="AB72" s="23">
        <v>0.99439775910364148</v>
      </c>
      <c r="AC72" s="23">
        <v>714</v>
      </c>
      <c r="AD72" s="23">
        <v>0.56497175141242939</v>
      </c>
      <c r="AE72" s="23">
        <v>708</v>
      </c>
      <c r="AF72" s="23">
        <v>0.92592592592592593</v>
      </c>
      <c r="AG72" s="23">
        <v>621</v>
      </c>
      <c r="AH72" s="23">
        <v>0.90483870967741931</v>
      </c>
      <c r="AI72" s="23">
        <v>620</v>
      </c>
      <c r="AJ72" s="23">
        <v>0.85409836065573774</v>
      </c>
      <c r="AK72" s="23">
        <v>610</v>
      </c>
      <c r="AL72" s="23">
        <v>0.9503105590062112</v>
      </c>
      <c r="AM72" s="23">
        <v>483</v>
      </c>
      <c r="AN72" s="23">
        <v>0.88078541374474051</v>
      </c>
      <c r="AO72" s="23">
        <v>713</v>
      </c>
      <c r="AP72" s="23">
        <v>0.91549295774647887</v>
      </c>
      <c r="AQ72" s="23">
        <v>710</v>
      </c>
      <c r="AR72" s="23">
        <v>0.9634831460674157</v>
      </c>
      <c r="AS72" s="23">
        <v>712</v>
      </c>
      <c r="AT72" s="23">
        <v>0.82228490832157974</v>
      </c>
      <c r="AU72" s="23">
        <v>709</v>
      </c>
    </row>
    <row r="73" spans="1:47" x14ac:dyDescent="0.25">
      <c r="A73" s="22" t="str">
        <f t="shared" si="2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79</v>
      </c>
      <c r="H73" s="23">
        <v>0.96666666666666667</v>
      </c>
      <c r="I73" s="23">
        <v>60</v>
      </c>
      <c r="J73" s="23">
        <v>0.28813559322033899</v>
      </c>
      <c r="K73" s="23">
        <v>59</v>
      </c>
      <c r="L73" s="23">
        <v>0.91666666666666663</v>
      </c>
      <c r="M73" s="23">
        <v>60</v>
      </c>
      <c r="N73" s="23">
        <v>0.6271186440677966</v>
      </c>
      <c r="O73" s="23">
        <v>59</v>
      </c>
      <c r="P73" s="23">
        <v>0.11864406779661017</v>
      </c>
      <c r="Q73" s="23">
        <v>59</v>
      </c>
      <c r="R73" s="23">
        <v>3.3898305084745763E-2</v>
      </c>
      <c r="S73" s="23">
        <v>59</v>
      </c>
      <c r="T73" s="23">
        <v>6.7796610169491525E-2</v>
      </c>
      <c r="U73" s="23">
        <v>59</v>
      </c>
      <c r="V73" s="23">
        <v>0.69491525423728817</v>
      </c>
      <c r="W73" s="23">
        <v>59</v>
      </c>
      <c r="X73" s="23">
        <v>0.78333333333333333</v>
      </c>
      <c r="Y73" s="23">
        <v>60</v>
      </c>
      <c r="Z73" s="23">
        <v>1.6949152542372881E-2</v>
      </c>
      <c r="AA73" s="23">
        <v>59</v>
      </c>
      <c r="AB73" s="23">
        <v>1</v>
      </c>
      <c r="AC73" s="23">
        <v>61</v>
      </c>
      <c r="AD73" s="23">
        <v>0.59322033898305082</v>
      </c>
      <c r="AE73" s="23">
        <v>59</v>
      </c>
      <c r="AF73" s="23">
        <v>0.96153846153846156</v>
      </c>
      <c r="AG73" s="23">
        <v>52</v>
      </c>
      <c r="AH73" s="23">
        <v>0.92307692307692313</v>
      </c>
      <c r="AI73" s="23">
        <v>52</v>
      </c>
      <c r="AJ73" s="23">
        <v>0.88461538461538458</v>
      </c>
      <c r="AK73" s="23">
        <v>52</v>
      </c>
      <c r="AL73" s="23">
        <v>0.92156862745098034</v>
      </c>
      <c r="AM73" s="23">
        <v>51</v>
      </c>
      <c r="AN73" s="23">
        <v>0.93442622950819676</v>
      </c>
      <c r="AO73" s="23">
        <v>61</v>
      </c>
      <c r="AP73" s="23">
        <v>0.73770491803278693</v>
      </c>
      <c r="AQ73" s="23">
        <v>61</v>
      </c>
      <c r="AR73" s="23">
        <v>0.83606557377049184</v>
      </c>
      <c r="AS73" s="23">
        <v>61</v>
      </c>
      <c r="AT73" s="23">
        <v>0.85245901639344257</v>
      </c>
      <c r="AU73" s="23">
        <v>61</v>
      </c>
    </row>
    <row r="74" spans="1:47" x14ac:dyDescent="0.25">
      <c r="A74" s="22" t="str">
        <f t="shared" si="2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85</v>
      </c>
      <c r="H74" s="23">
        <v>0.9178082191780822</v>
      </c>
      <c r="I74" s="23">
        <v>73</v>
      </c>
      <c r="J74" s="23">
        <v>0.58904109589041098</v>
      </c>
      <c r="K74" s="23">
        <v>73</v>
      </c>
      <c r="L74" s="23">
        <v>0.9726027397260274</v>
      </c>
      <c r="M74" s="23">
        <v>73</v>
      </c>
      <c r="N74" s="23">
        <v>0.49315068493150682</v>
      </c>
      <c r="O74" s="23">
        <v>73</v>
      </c>
      <c r="P74" s="23">
        <v>0.27777777777777779</v>
      </c>
      <c r="Q74" s="23">
        <v>72</v>
      </c>
      <c r="R74" s="23">
        <v>0.16901408450704225</v>
      </c>
      <c r="S74" s="23">
        <v>71</v>
      </c>
      <c r="T74" s="23">
        <v>0.40277777777777779</v>
      </c>
      <c r="U74" s="23">
        <v>72</v>
      </c>
      <c r="V74" s="23">
        <v>0.59722222222222221</v>
      </c>
      <c r="W74" s="23">
        <v>72</v>
      </c>
      <c r="X74" s="23">
        <v>0.58904109589041098</v>
      </c>
      <c r="Y74" s="23">
        <v>73</v>
      </c>
      <c r="Z74" s="23">
        <v>0.125</v>
      </c>
      <c r="AA74" s="23">
        <v>72</v>
      </c>
      <c r="AB74" s="23">
        <v>0.9452054794520548</v>
      </c>
      <c r="AC74" s="23">
        <v>73</v>
      </c>
      <c r="AD74" s="23">
        <v>0.58333333333333337</v>
      </c>
      <c r="AE74" s="23">
        <v>72</v>
      </c>
      <c r="AF74" s="23">
        <v>0.94117647058823528</v>
      </c>
      <c r="AG74" s="23">
        <v>34</v>
      </c>
      <c r="AH74" s="23">
        <v>0.97058823529411764</v>
      </c>
      <c r="AI74" s="23">
        <v>34</v>
      </c>
      <c r="AJ74" s="23">
        <v>0.8529411764705882</v>
      </c>
      <c r="AK74" s="23">
        <v>34</v>
      </c>
      <c r="AL74" s="23">
        <v>0.96969696969696972</v>
      </c>
      <c r="AM74" s="23">
        <v>33</v>
      </c>
      <c r="AN74" s="23">
        <v>0.90410958904109584</v>
      </c>
      <c r="AO74" s="23">
        <v>73</v>
      </c>
      <c r="AP74" s="23">
        <v>0.87671232876712324</v>
      </c>
      <c r="AQ74" s="23">
        <v>73</v>
      </c>
      <c r="AR74" s="23">
        <v>0.9452054794520548</v>
      </c>
      <c r="AS74" s="23">
        <v>73</v>
      </c>
      <c r="AT74" s="23">
        <v>0.90277777777777779</v>
      </c>
      <c r="AU74" s="23">
        <v>72</v>
      </c>
    </row>
    <row r="75" spans="1:47" x14ac:dyDescent="0.25">
      <c r="A75" s="22" t="str">
        <f t="shared" si="2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40</v>
      </c>
      <c r="H75" s="23">
        <v>0.90322580645161288</v>
      </c>
      <c r="I75" s="23">
        <v>31</v>
      </c>
      <c r="J75" s="23">
        <v>0.16666666666666666</v>
      </c>
      <c r="K75" s="23">
        <v>30</v>
      </c>
      <c r="L75" s="23">
        <v>0.54838709677419351</v>
      </c>
      <c r="M75" s="23">
        <v>31</v>
      </c>
      <c r="N75" s="23">
        <v>0.76666666666666672</v>
      </c>
      <c r="O75" s="23">
        <v>30</v>
      </c>
      <c r="P75" s="23">
        <v>0.16666666666666666</v>
      </c>
      <c r="Q75" s="23">
        <v>30</v>
      </c>
      <c r="R75" s="23">
        <v>0.26666666666666666</v>
      </c>
      <c r="S75" s="23">
        <v>30</v>
      </c>
      <c r="T75" s="23">
        <v>0.4</v>
      </c>
      <c r="U75" s="23">
        <v>30</v>
      </c>
      <c r="V75" s="23">
        <v>0.87096774193548387</v>
      </c>
      <c r="W75" s="23">
        <v>31</v>
      </c>
      <c r="X75" s="23">
        <v>0.33333333333333331</v>
      </c>
      <c r="Y75" s="23">
        <v>30</v>
      </c>
      <c r="Z75" s="23">
        <v>0.23333333333333334</v>
      </c>
      <c r="AA75" s="23">
        <v>30</v>
      </c>
      <c r="AB75" s="23">
        <v>0.93548387096774188</v>
      </c>
      <c r="AC75" s="23">
        <v>31</v>
      </c>
      <c r="AD75" s="23">
        <v>0.41935483870967744</v>
      </c>
      <c r="AE75" s="23">
        <v>31</v>
      </c>
      <c r="AF75" s="23">
        <v>0.82758620689655171</v>
      </c>
      <c r="AG75" s="23">
        <v>29</v>
      </c>
      <c r="AH75" s="23">
        <v>0.93103448275862066</v>
      </c>
      <c r="AI75" s="23">
        <v>29</v>
      </c>
      <c r="AJ75" s="23">
        <v>0.9285714285714286</v>
      </c>
      <c r="AK75" s="23">
        <v>28</v>
      </c>
      <c r="AL75" s="23">
        <v>1</v>
      </c>
      <c r="AM75" s="23">
        <v>23</v>
      </c>
      <c r="AN75" s="23">
        <v>0.96666666666666667</v>
      </c>
      <c r="AO75" s="23">
        <v>30</v>
      </c>
      <c r="AP75" s="23">
        <v>0.93333333333333335</v>
      </c>
      <c r="AQ75" s="23">
        <v>30</v>
      </c>
      <c r="AR75" s="23">
        <v>0.96666666666666667</v>
      </c>
      <c r="AS75" s="23">
        <v>30</v>
      </c>
      <c r="AT75" s="23">
        <v>0.96666666666666667</v>
      </c>
      <c r="AU75" s="23">
        <v>30</v>
      </c>
    </row>
    <row r="76" spans="1:47" x14ac:dyDescent="0.25">
      <c r="A76" s="22" t="str">
        <f t="shared" si="2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36</v>
      </c>
      <c r="H76" s="23">
        <v>0.92307692307692313</v>
      </c>
      <c r="I76" s="23">
        <v>26</v>
      </c>
      <c r="J76" s="23">
        <v>0.11538461538461539</v>
      </c>
      <c r="K76" s="23">
        <v>26</v>
      </c>
      <c r="L76" s="23">
        <v>0.69230769230769229</v>
      </c>
      <c r="M76" s="23">
        <v>26</v>
      </c>
      <c r="N76" s="23">
        <v>0.84615384615384615</v>
      </c>
      <c r="O76" s="23">
        <v>26</v>
      </c>
      <c r="P76" s="23">
        <v>0</v>
      </c>
      <c r="Q76" s="23">
        <v>26</v>
      </c>
      <c r="R76" s="23">
        <v>7.6923076923076927E-2</v>
      </c>
      <c r="S76" s="23">
        <v>26</v>
      </c>
      <c r="T76" s="23">
        <v>0.34615384615384615</v>
      </c>
      <c r="U76" s="23">
        <v>26</v>
      </c>
      <c r="V76" s="23">
        <v>1</v>
      </c>
      <c r="W76" s="23">
        <v>26</v>
      </c>
      <c r="X76" s="23">
        <v>0.38461538461538464</v>
      </c>
      <c r="Y76" s="23">
        <v>26</v>
      </c>
      <c r="Z76" s="23">
        <v>7.6923076923076927E-2</v>
      </c>
      <c r="AA76" s="23">
        <v>26</v>
      </c>
      <c r="AB76" s="23">
        <v>1</v>
      </c>
      <c r="AC76" s="23">
        <v>26</v>
      </c>
      <c r="AD76" s="23">
        <v>0.5</v>
      </c>
      <c r="AE76" s="23">
        <v>26</v>
      </c>
      <c r="AF76" s="23">
        <v>0.81818181818181823</v>
      </c>
      <c r="AG76" s="23">
        <v>22</v>
      </c>
      <c r="AH76" s="23">
        <v>0.86363636363636365</v>
      </c>
      <c r="AI76" s="23">
        <v>22</v>
      </c>
      <c r="AJ76" s="23">
        <v>0.80952380952380953</v>
      </c>
      <c r="AK76" s="23">
        <v>21</v>
      </c>
      <c r="AL76" s="23">
        <v>0.94444444444444442</v>
      </c>
      <c r="AM76" s="23">
        <v>18</v>
      </c>
      <c r="AN76" s="23">
        <v>0.84615384615384615</v>
      </c>
      <c r="AO76" s="23">
        <v>26</v>
      </c>
      <c r="AP76" s="23">
        <v>0.96</v>
      </c>
      <c r="AQ76" s="23">
        <v>25</v>
      </c>
      <c r="AR76" s="23">
        <v>1</v>
      </c>
      <c r="AS76" s="23">
        <v>26</v>
      </c>
      <c r="AT76" s="23">
        <v>0.84615384615384615</v>
      </c>
      <c r="AU76" s="23">
        <v>26</v>
      </c>
    </row>
    <row r="77" spans="1:47" x14ac:dyDescent="0.25">
      <c r="A77" s="22" t="str">
        <f t="shared" si="2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14</v>
      </c>
      <c r="H77" s="23">
        <v>1</v>
      </c>
      <c r="I77" s="23">
        <v>12</v>
      </c>
      <c r="J77" s="23">
        <v>8.3333333333333329E-2</v>
      </c>
      <c r="K77" s="23">
        <v>12</v>
      </c>
      <c r="L77" s="23">
        <v>0.66666666666666663</v>
      </c>
      <c r="M77" s="23">
        <v>12</v>
      </c>
      <c r="N77" s="23">
        <v>0.91666666666666663</v>
      </c>
      <c r="O77" s="23">
        <v>12</v>
      </c>
      <c r="P77" s="23">
        <v>0.16666666666666666</v>
      </c>
      <c r="Q77" s="23">
        <v>12</v>
      </c>
      <c r="R77" s="23">
        <v>8.3333333333333329E-2</v>
      </c>
      <c r="S77" s="23">
        <v>12</v>
      </c>
      <c r="T77" s="23">
        <v>8.3333333333333329E-2</v>
      </c>
      <c r="U77" s="23">
        <v>12</v>
      </c>
      <c r="V77" s="23">
        <v>0.83333333333333337</v>
      </c>
      <c r="W77" s="23">
        <v>12</v>
      </c>
      <c r="X77" s="23">
        <v>0.25</v>
      </c>
      <c r="Y77" s="23">
        <v>12</v>
      </c>
      <c r="Z77" s="23">
        <v>8.3333333333333329E-2</v>
      </c>
      <c r="AA77" s="23">
        <v>12</v>
      </c>
      <c r="AB77" s="23">
        <v>1</v>
      </c>
      <c r="AC77" s="23">
        <v>12</v>
      </c>
      <c r="AD77" s="23">
        <v>0.41666666666666669</v>
      </c>
      <c r="AE77" s="23">
        <v>12</v>
      </c>
      <c r="AF77" s="23">
        <v>0.7</v>
      </c>
      <c r="AG77" s="23">
        <v>10</v>
      </c>
      <c r="AH77" s="23">
        <v>0.9</v>
      </c>
      <c r="AI77" s="23">
        <v>10</v>
      </c>
      <c r="AJ77" s="23">
        <v>1</v>
      </c>
      <c r="AK77" s="23">
        <v>10</v>
      </c>
      <c r="AL77" s="23">
        <v>1</v>
      </c>
      <c r="AM77" s="23">
        <v>5</v>
      </c>
      <c r="AN77" s="23">
        <v>0.83333333333333337</v>
      </c>
      <c r="AO77" s="23">
        <v>12</v>
      </c>
      <c r="AP77" s="23">
        <v>1</v>
      </c>
      <c r="AQ77" s="23">
        <v>12</v>
      </c>
      <c r="AR77" s="23">
        <v>0.83333333333333337</v>
      </c>
      <c r="AS77" s="23">
        <v>12</v>
      </c>
      <c r="AT77" s="23">
        <v>0.90909090909090906</v>
      </c>
      <c r="AU77" s="23">
        <v>11</v>
      </c>
    </row>
    <row r="78" spans="1:47" x14ac:dyDescent="0.25">
      <c r="A78" s="22" t="str">
        <f t="shared" si="2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0.97979797979797978</v>
      </c>
      <c r="I78" s="23">
        <v>99</v>
      </c>
      <c r="J78" s="23">
        <v>0.13131313131313133</v>
      </c>
      <c r="K78" s="23">
        <v>99</v>
      </c>
      <c r="L78" s="23">
        <v>0.72448979591836737</v>
      </c>
      <c r="M78" s="23">
        <v>98</v>
      </c>
      <c r="N78" s="23">
        <v>0.27272727272727271</v>
      </c>
      <c r="O78" s="23">
        <v>99</v>
      </c>
      <c r="P78" s="23">
        <v>0.10101010101010101</v>
      </c>
      <c r="Q78" s="23">
        <v>99</v>
      </c>
      <c r="R78" s="23">
        <v>0.17171717171717171</v>
      </c>
      <c r="S78" s="23">
        <v>99</v>
      </c>
      <c r="T78" s="23">
        <v>0.31313131313131315</v>
      </c>
      <c r="U78" s="23">
        <v>99</v>
      </c>
      <c r="V78" s="23">
        <v>0.5252525252525253</v>
      </c>
      <c r="W78" s="23">
        <v>99</v>
      </c>
      <c r="X78" s="23">
        <v>0.26262626262626265</v>
      </c>
      <c r="Y78" s="23">
        <v>99</v>
      </c>
      <c r="Z78" s="23">
        <v>9.1836734693877556E-2</v>
      </c>
      <c r="AA78" s="23">
        <v>98</v>
      </c>
      <c r="AB78" s="23">
        <v>0.97979797979797978</v>
      </c>
      <c r="AC78" s="23">
        <v>99</v>
      </c>
      <c r="AD78" s="23">
        <v>0.65656565656565657</v>
      </c>
      <c r="AE78" s="23">
        <v>99</v>
      </c>
      <c r="AF78" s="23">
        <v>0.94318181818181823</v>
      </c>
      <c r="AG78" s="23">
        <v>88</v>
      </c>
      <c r="AH78" s="23">
        <v>0.93181818181818177</v>
      </c>
      <c r="AI78" s="23">
        <v>88</v>
      </c>
      <c r="AJ78" s="23">
        <v>0.88505747126436785</v>
      </c>
      <c r="AK78" s="23">
        <v>87</v>
      </c>
      <c r="AL78" s="23">
        <v>0.90243902439024393</v>
      </c>
      <c r="AM78" s="23">
        <v>82</v>
      </c>
      <c r="AN78" s="23">
        <v>0.89898989898989901</v>
      </c>
      <c r="AO78" s="23">
        <v>99</v>
      </c>
      <c r="AP78" s="23">
        <v>0.94845360824742264</v>
      </c>
      <c r="AQ78" s="23">
        <v>97</v>
      </c>
      <c r="AR78" s="23">
        <v>0.97959183673469385</v>
      </c>
      <c r="AS78" s="23">
        <v>98</v>
      </c>
      <c r="AT78" s="23">
        <v>0.865979381443299</v>
      </c>
      <c r="AU78" s="23">
        <v>97</v>
      </c>
    </row>
    <row r="79" spans="1:47" x14ac:dyDescent="0.25">
      <c r="A79" s="22" t="str">
        <f t="shared" si="2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630</v>
      </c>
      <c r="H79" s="23">
        <v>0.91814159292035402</v>
      </c>
      <c r="I79" s="23">
        <v>452</v>
      </c>
      <c r="J79" s="23">
        <v>0.35920177383592017</v>
      </c>
      <c r="K79" s="23">
        <v>451</v>
      </c>
      <c r="L79" s="23">
        <v>0.90687361419068735</v>
      </c>
      <c r="M79" s="23">
        <v>451</v>
      </c>
      <c r="N79" s="23">
        <v>0.37694013303769403</v>
      </c>
      <c r="O79" s="23">
        <v>451</v>
      </c>
      <c r="P79" s="23">
        <v>0.13274336283185842</v>
      </c>
      <c r="Q79" s="23">
        <v>452</v>
      </c>
      <c r="R79" s="23">
        <v>0.15707964601769911</v>
      </c>
      <c r="S79" s="23">
        <v>452</v>
      </c>
      <c r="T79" s="23">
        <v>0.46784922394678491</v>
      </c>
      <c r="U79" s="23">
        <v>451</v>
      </c>
      <c r="V79" s="23">
        <v>0.59866962305986693</v>
      </c>
      <c r="W79" s="23">
        <v>451</v>
      </c>
      <c r="X79" s="23">
        <v>0.54867256637168138</v>
      </c>
      <c r="Y79" s="23">
        <v>452</v>
      </c>
      <c r="Z79" s="23">
        <v>6.1946902654867256E-2</v>
      </c>
      <c r="AA79" s="23">
        <v>452</v>
      </c>
      <c r="AB79" s="23">
        <v>0.98669623059866962</v>
      </c>
      <c r="AC79" s="23">
        <v>451</v>
      </c>
      <c r="AD79" s="23">
        <v>0.32300884955752213</v>
      </c>
      <c r="AE79" s="23">
        <v>452</v>
      </c>
      <c r="AF79" s="23">
        <v>0.91249999999999998</v>
      </c>
      <c r="AG79" s="23">
        <v>320</v>
      </c>
      <c r="AH79" s="23">
        <v>0.89687499999999998</v>
      </c>
      <c r="AI79" s="23">
        <v>320</v>
      </c>
      <c r="AJ79" s="23">
        <v>0.86833855799373039</v>
      </c>
      <c r="AK79" s="23">
        <v>319</v>
      </c>
      <c r="AL79" s="23">
        <v>0.9274447949526814</v>
      </c>
      <c r="AM79" s="23">
        <v>317</v>
      </c>
      <c r="AN79" s="23">
        <v>0.91796008869179602</v>
      </c>
      <c r="AO79" s="23">
        <v>451</v>
      </c>
      <c r="AP79" s="23">
        <v>0.9129464285714286</v>
      </c>
      <c r="AQ79" s="23">
        <v>448</v>
      </c>
      <c r="AR79" s="23">
        <v>0.9308035714285714</v>
      </c>
      <c r="AS79" s="23">
        <v>448</v>
      </c>
      <c r="AT79" s="23">
        <v>0.87555555555555553</v>
      </c>
      <c r="AU79" s="23">
        <v>450</v>
      </c>
    </row>
    <row r="80" spans="1:47" x14ac:dyDescent="0.25">
      <c r="A80" s="22" t="str">
        <f t="shared" si="2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306</v>
      </c>
      <c r="H80" s="23">
        <v>0.90677966101694918</v>
      </c>
      <c r="I80" s="23">
        <v>236</v>
      </c>
      <c r="J80" s="23">
        <v>0.76271186440677963</v>
      </c>
      <c r="K80" s="23">
        <v>236</v>
      </c>
      <c r="L80" s="23">
        <v>0.88135593220338981</v>
      </c>
      <c r="M80" s="23">
        <v>236</v>
      </c>
      <c r="N80" s="23">
        <v>0.15677966101694915</v>
      </c>
      <c r="O80" s="23">
        <v>236</v>
      </c>
      <c r="P80" s="23">
        <v>0.19915254237288135</v>
      </c>
      <c r="Q80" s="23">
        <v>236</v>
      </c>
      <c r="R80" s="23">
        <v>0.11016949152542373</v>
      </c>
      <c r="S80" s="23">
        <v>236</v>
      </c>
      <c r="T80" s="23">
        <v>0.22457627118644069</v>
      </c>
      <c r="U80" s="23">
        <v>236</v>
      </c>
      <c r="V80" s="23">
        <v>0.28389830508474578</v>
      </c>
      <c r="W80" s="23">
        <v>236</v>
      </c>
      <c r="X80" s="23">
        <v>0.52542372881355937</v>
      </c>
      <c r="Y80" s="23">
        <v>236</v>
      </c>
      <c r="Z80" s="23">
        <v>0.11914893617021277</v>
      </c>
      <c r="AA80" s="23">
        <v>235</v>
      </c>
      <c r="AB80" s="23">
        <v>0.94893617021276599</v>
      </c>
      <c r="AC80" s="23">
        <v>235</v>
      </c>
      <c r="AD80" s="23">
        <v>0.46610169491525422</v>
      </c>
      <c r="AE80" s="23">
        <v>236</v>
      </c>
      <c r="AF80" s="23">
        <v>0.86764705882352944</v>
      </c>
      <c r="AG80" s="23">
        <v>204</v>
      </c>
      <c r="AH80" s="23">
        <v>0.85221674876847286</v>
      </c>
      <c r="AI80" s="23">
        <v>203</v>
      </c>
      <c r="AJ80" s="23">
        <v>0.8308457711442786</v>
      </c>
      <c r="AK80" s="23">
        <v>201</v>
      </c>
      <c r="AL80" s="23">
        <v>0.89696969696969697</v>
      </c>
      <c r="AM80" s="23">
        <v>165</v>
      </c>
      <c r="AN80" s="23">
        <v>0.87659574468085111</v>
      </c>
      <c r="AO80" s="23">
        <v>235</v>
      </c>
      <c r="AP80" s="23">
        <v>0.94042553191489364</v>
      </c>
      <c r="AQ80" s="23">
        <v>235</v>
      </c>
      <c r="AR80" s="23">
        <v>0.93220338983050843</v>
      </c>
      <c r="AS80" s="23">
        <v>236</v>
      </c>
      <c r="AT80" s="23">
        <v>0.74358974358974361</v>
      </c>
      <c r="AU80" s="23">
        <v>234</v>
      </c>
    </row>
    <row r="81" spans="1:47" x14ac:dyDescent="0.25">
      <c r="A81" s="22" t="str">
        <f t="shared" si="2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0.5</v>
      </c>
      <c r="I81" s="23">
        <v>2</v>
      </c>
      <c r="J81" s="23">
        <v>1</v>
      </c>
      <c r="K81" s="23">
        <v>2</v>
      </c>
      <c r="L81" s="23">
        <v>1</v>
      </c>
      <c r="M81" s="23">
        <v>2</v>
      </c>
      <c r="N81" s="23">
        <v>0.5</v>
      </c>
      <c r="O81" s="23">
        <v>2</v>
      </c>
      <c r="P81" s="23">
        <v>1</v>
      </c>
      <c r="Q81" s="23">
        <v>2</v>
      </c>
      <c r="R81" s="23">
        <v>0</v>
      </c>
      <c r="S81" s="23">
        <v>2</v>
      </c>
      <c r="T81" s="23">
        <v>1</v>
      </c>
      <c r="U81" s="23">
        <v>2</v>
      </c>
      <c r="V81" s="23">
        <v>0.5</v>
      </c>
      <c r="W81" s="23">
        <v>2</v>
      </c>
      <c r="X81" s="23">
        <v>0.5</v>
      </c>
      <c r="Y81" s="23">
        <v>2</v>
      </c>
      <c r="Z81" s="23">
        <v>0</v>
      </c>
      <c r="AA81" s="23">
        <v>2</v>
      </c>
      <c r="AB81" s="23">
        <v>1</v>
      </c>
      <c r="AC81" s="23">
        <v>2</v>
      </c>
      <c r="AD81" s="23">
        <v>1</v>
      </c>
      <c r="AE81" s="23">
        <v>2</v>
      </c>
      <c r="AF81" s="22"/>
      <c r="AG81" s="23">
        <v>0</v>
      </c>
      <c r="AH81" s="22"/>
      <c r="AI81" s="23">
        <v>0</v>
      </c>
      <c r="AJ81" s="22"/>
      <c r="AK81" s="23">
        <v>0</v>
      </c>
      <c r="AL81" s="22"/>
      <c r="AM81" s="23">
        <v>0</v>
      </c>
      <c r="AN81" s="23">
        <v>0.5</v>
      </c>
      <c r="AO81" s="23">
        <v>2</v>
      </c>
      <c r="AP81" s="23">
        <v>0.5</v>
      </c>
      <c r="AQ81" s="23">
        <v>2</v>
      </c>
      <c r="AR81" s="23">
        <v>1</v>
      </c>
      <c r="AS81" s="23">
        <v>2</v>
      </c>
      <c r="AT81" s="23">
        <v>1</v>
      </c>
      <c r="AU81" s="23">
        <v>2</v>
      </c>
    </row>
    <row r="82" spans="1:47" x14ac:dyDescent="0.25">
      <c r="A82" s="22" t="str">
        <f t="shared" si="2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60</v>
      </c>
      <c r="H82" s="23">
        <v>0.875</v>
      </c>
      <c r="I82" s="23">
        <v>40</v>
      </c>
      <c r="J82" s="23">
        <v>0.61538461538461542</v>
      </c>
      <c r="K82" s="23">
        <v>39</v>
      </c>
      <c r="L82" s="23">
        <v>1</v>
      </c>
      <c r="M82" s="23">
        <v>40</v>
      </c>
      <c r="N82" s="23">
        <v>5.128205128205128E-2</v>
      </c>
      <c r="O82" s="23">
        <v>39</v>
      </c>
      <c r="P82" s="23">
        <v>0.12820512820512819</v>
      </c>
      <c r="Q82" s="23">
        <v>39</v>
      </c>
      <c r="R82" s="23">
        <v>0.12820512820512819</v>
      </c>
      <c r="S82" s="23">
        <v>39</v>
      </c>
      <c r="T82" s="23">
        <v>0.52500000000000002</v>
      </c>
      <c r="U82" s="23">
        <v>40</v>
      </c>
      <c r="V82" s="23">
        <v>0.12820512820512819</v>
      </c>
      <c r="W82" s="23">
        <v>39</v>
      </c>
      <c r="X82" s="23">
        <v>0.45</v>
      </c>
      <c r="Y82" s="23">
        <v>40</v>
      </c>
      <c r="Z82" s="23">
        <v>2.564102564102564E-2</v>
      </c>
      <c r="AA82" s="23">
        <v>39</v>
      </c>
      <c r="AB82" s="23">
        <v>1</v>
      </c>
      <c r="AC82" s="23">
        <v>40</v>
      </c>
      <c r="AD82" s="23">
        <v>0.95</v>
      </c>
      <c r="AE82" s="23">
        <v>40</v>
      </c>
      <c r="AF82" s="23">
        <v>0.92307692307692313</v>
      </c>
      <c r="AG82" s="23">
        <v>26</v>
      </c>
      <c r="AH82" s="23">
        <v>1</v>
      </c>
      <c r="AI82" s="23">
        <v>26</v>
      </c>
      <c r="AJ82" s="23">
        <v>0.88461538461538458</v>
      </c>
      <c r="AK82" s="23">
        <v>26</v>
      </c>
      <c r="AL82" s="23">
        <v>1</v>
      </c>
      <c r="AM82" s="23">
        <v>26</v>
      </c>
      <c r="AN82" s="23">
        <v>0.89743589743589747</v>
      </c>
      <c r="AO82" s="23">
        <v>39</v>
      </c>
      <c r="AP82" s="23">
        <v>0.89743589743589747</v>
      </c>
      <c r="AQ82" s="23">
        <v>39</v>
      </c>
      <c r="AR82" s="23">
        <v>0.92307692307692313</v>
      </c>
      <c r="AS82" s="23">
        <v>39</v>
      </c>
      <c r="AT82" s="23">
        <v>0.89743589743589747</v>
      </c>
      <c r="AU82" s="23">
        <v>39</v>
      </c>
    </row>
    <row r="83" spans="1:47" x14ac:dyDescent="0.25">
      <c r="A83" s="22" t="str">
        <f t="shared" si="2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244</v>
      </c>
      <c r="H83" s="23">
        <v>0.98086124401913877</v>
      </c>
      <c r="I83" s="23">
        <v>209</v>
      </c>
      <c r="J83" s="23">
        <v>0.24401913875598086</v>
      </c>
      <c r="K83" s="23">
        <v>209</v>
      </c>
      <c r="L83" s="23">
        <v>0.66028708133971292</v>
      </c>
      <c r="M83" s="23">
        <v>209</v>
      </c>
      <c r="N83" s="23">
        <v>0.72727272727272729</v>
      </c>
      <c r="O83" s="23">
        <v>209</v>
      </c>
      <c r="P83" s="23">
        <v>7.1770334928229665E-2</v>
      </c>
      <c r="Q83" s="23">
        <v>209</v>
      </c>
      <c r="R83" s="23">
        <v>0.15311004784688995</v>
      </c>
      <c r="S83" s="23">
        <v>209</v>
      </c>
      <c r="T83" s="23">
        <v>0.375</v>
      </c>
      <c r="U83" s="23">
        <v>208</v>
      </c>
      <c r="V83" s="23">
        <v>0.77403846153846156</v>
      </c>
      <c r="W83" s="23">
        <v>208</v>
      </c>
      <c r="X83" s="23">
        <v>0.32367149758454106</v>
      </c>
      <c r="Y83" s="23">
        <v>207</v>
      </c>
      <c r="Z83" s="23">
        <v>8.1730769230769232E-2</v>
      </c>
      <c r="AA83" s="23">
        <v>208</v>
      </c>
      <c r="AB83" s="23">
        <v>0.99038461538461542</v>
      </c>
      <c r="AC83" s="23">
        <v>208</v>
      </c>
      <c r="AD83" s="23">
        <v>0.54589371980676327</v>
      </c>
      <c r="AE83" s="23">
        <v>207</v>
      </c>
      <c r="AF83" s="23">
        <v>0.95480225988700562</v>
      </c>
      <c r="AG83" s="23">
        <v>177</v>
      </c>
      <c r="AH83" s="23">
        <v>0.94915254237288138</v>
      </c>
      <c r="AI83" s="23">
        <v>177</v>
      </c>
      <c r="AJ83" s="23">
        <v>0.88505747126436785</v>
      </c>
      <c r="AK83" s="23">
        <v>174</v>
      </c>
      <c r="AL83" s="23">
        <v>0.96273291925465843</v>
      </c>
      <c r="AM83" s="23">
        <v>161</v>
      </c>
      <c r="AN83" s="23">
        <v>0.93301435406698563</v>
      </c>
      <c r="AO83" s="23">
        <v>209</v>
      </c>
      <c r="AP83" s="23">
        <v>0.96172248803827753</v>
      </c>
      <c r="AQ83" s="23">
        <v>209</v>
      </c>
      <c r="AR83" s="23">
        <v>0.96618357487922701</v>
      </c>
      <c r="AS83" s="23">
        <v>207</v>
      </c>
      <c r="AT83" s="23">
        <v>0.93236714975845414</v>
      </c>
      <c r="AU83" s="23">
        <v>207</v>
      </c>
    </row>
    <row r="84" spans="1:47" x14ac:dyDescent="0.25">
      <c r="A84" s="22" t="str">
        <f t="shared" si="2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118</v>
      </c>
      <c r="H84" s="23">
        <v>0.96938775510204078</v>
      </c>
      <c r="I84" s="23">
        <v>98</v>
      </c>
      <c r="J84" s="23">
        <v>0.10204081632653061</v>
      </c>
      <c r="K84" s="23">
        <v>98</v>
      </c>
      <c r="L84" s="23">
        <v>0.67346938775510201</v>
      </c>
      <c r="M84" s="23">
        <v>98</v>
      </c>
      <c r="N84" s="23">
        <v>0.60204081632653061</v>
      </c>
      <c r="O84" s="23">
        <v>98</v>
      </c>
      <c r="P84" s="23">
        <v>6.1224489795918366E-2</v>
      </c>
      <c r="Q84" s="23">
        <v>98</v>
      </c>
      <c r="R84" s="23">
        <v>9.1836734693877556E-2</v>
      </c>
      <c r="S84" s="23">
        <v>98</v>
      </c>
      <c r="T84" s="23">
        <v>0.32653061224489793</v>
      </c>
      <c r="U84" s="23">
        <v>98</v>
      </c>
      <c r="V84" s="23">
        <v>0.54081632653061229</v>
      </c>
      <c r="W84" s="23">
        <v>98</v>
      </c>
      <c r="X84" s="23">
        <v>0.28125</v>
      </c>
      <c r="Y84" s="23">
        <v>96</v>
      </c>
      <c r="Z84" s="23">
        <v>4.0816326530612242E-2</v>
      </c>
      <c r="AA84" s="23">
        <v>98</v>
      </c>
      <c r="AB84" s="23">
        <v>0.98979591836734693</v>
      </c>
      <c r="AC84" s="23">
        <v>98</v>
      </c>
      <c r="AD84" s="23">
        <v>0.7010309278350515</v>
      </c>
      <c r="AE84" s="23">
        <v>97</v>
      </c>
      <c r="AF84" s="23">
        <v>0.91208791208791207</v>
      </c>
      <c r="AG84" s="23">
        <v>91</v>
      </c>
      <c r="AH84" s="23">
        <v>0.8351648351648352</v>
      </c>
      <c r="AI84" s="23">
        <v>91</v>
      </c>
      <c r="AJ84" s="23">
        <v>0.81318681318681318</v>
      </c>
      <c r="AK84" s="23">
        <v>91</v>
      </c>
      <c r="AL84" s="23">
        <v>0.92771084337349397</v>
      </c>
      <c r="AM84" s="23">
        <v>83</v>
      </c>
      <c r="AN84" s="23">
        <v>0.94897959183673475</v>
      </c>
      <c r="AO84" s="23">
        <v>98</v>
      </c>
      <c r="AP84" s="23">
        <v>0.94845360824742264</v>
      </c>
      <c r="AQ84" s="23">
        <v>97</v>
      </c>
      <c r="AR84" s="23">
        <v>0.97959183673469385</v>
      </c>
      <c r="AS84" s="23">
        <v>98</v>
      </c>
      <c r="AT84" s="23">
        <v>0.90816326530612246</v>
      </c>
      <c r="AU84" s="23">
        <v>98</v>
      </c>
    </row>
    <row r="85" spans="1:47" x14ac:dyDescent="0.25">
      <c r="A85" s="22" t="str">
        <f t="shared" si="2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140</v>
      </c>
      <c r="H85" s="23">
        <v>0.94444444444444442</v>
      </c>
      <c r="I85" s="23">
        <v>126</v>
      </c>
      <c r="J85" s="23">
        <v>0.29365079365079366</v>
      </c>
      <c r="K85" s="23">
        <v>126</v>
      </c>
      <c r="L85" s="23">
        <v>0.66666666666666663</v>
      </c>
      <c r="M85" s="23">
        <v>126</v>
      </c>
      <c r="N85" s="23">
        <v>0.86507936507936511</v>
      </c>
      <c r="O85" s="23">
        <v>126</v>
      </c>
      <c r="P85" s="23">
        <v>0.13492063492063491</v>
      </c>
      <c r="Q85" s="23">
        <v>126</v>
      </c>
      <c r="R85" s="23">
        <v>0.2283464566929134</v>
      </c>
      <c r="S85" s="23">
        <v>127</v>
      </c>
      <c r="T85" s="23">
        <v>0.36507936507936506</v>
      </c>
      <c r="U85" s="23">
        <v>126</v>
      </c>
      <c r="V85" s="23">
        <v>0.92913385826771655</v>
      </c>
      <c r="W85" s="23">
        <v>127</v>
      </c>
      <c r="X85" s="23">
        <v>0.33333333333333331</v>
      </c>
      <c r="Y85" s="23">
        <v>126</v>
      </c>
      <c r="Z85" s="23">
        <v>0.10317460317460317</v>
      </c>
      <c r="AA85" s="23">
        <v>126</v>
      </c>
      <c r="AB85" s="23">
        <v>0.96062992125984248</v>
      </c>
      <c r="AC85" s="23">
        <v>127</v>
      </c>
      <c r="AD85" s="23">
        <v>0.32539682539682541</v>
      </c>
      <c r="AE85" s="23">
        <v>126</v>
      </c>
      <c r="AF85" s="23">
        <v>0.88695652173913042</v>
      </c>
      <c r="AG85" s="23">
        <v>115</v>
      </c>
      <c r="AH85" s="23">
        <v>0.87826086956521743</v>
      </c>
      <c r="AI85" s="23">
        <v>115</v>
      </c>
      <c r="AJ85" s="23">
        <v>0.81415929203539827</v>
      </c>
      <c r="AK85" s="23">
        <v>113</v>
      </c>
      <c r="AL85" s="23">
        <v>0.93069306930693074</v>
      </c>
      <c r="AM85" s="23">
        <v>101</v>
      </c>
      <c r="AN85" s="23">
        <v>0.9285714285714286</v>
      </c>
      <c r="AO85" s="23">
        <v>126</v>
      </c>
      <c r="AP85" s="23">
        <v>0.91200000000000003</v>
      </c>
      <c r="AQ85" s="23">
        <v>125</v>
      </c>
      <c r="AR85" s="23">
        <v>0.95199999999999996</v>
      </c>
      <c r="AS85" s="23">
        <v>125</v>
      </c>
      <c r="AT85" s="23">
        <v>0.90476190476190477</v>
      </c>
      <c r="AU85" s="23">
        <v>126</v>
      </c>
    </row>
    <row r="86" spans="1:47" x14ac:dyDescent="0.25">
      <c r="A86" s="22" t="str">
        <f t="shared" si="2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8</v>
      </c>
      <c r="H86" s="23">
        <v>0.66666666666666663</v>
      </c>
      <c r="I86" s="23">
        <v>6</v>
      </c>
      <c r="J86" s="23">
        <v>0</v>
      </c>
      <c r="K86" s="23">
        <v>6</v>
      </c>
      <c r="L86" s="23">
        <v>0.5</v>
      </c>
      <c r="M86" s="23">
        <v>6</v>
      </c>
      <c r="N86" s="23">
        <v>0.83333333333333337</v>
      </c>
      <c r="O86" s="23">
        <v>6</v>
      </c>
      <c r="P86" s="23">
        <v>0</v>
      </c>
      <c r="Q86" s="23">
        <v>6</v>
      </c>
      <c r="R86" s="23">
        <v>0.16666666666666666</v>
      </c>
      <c r="S86" s="23">
        <v>6</v>
      </c>
      <c r="T86" s="23">
        <v>0.33333333333333331</v>
      </c>
      <c r="U86" s="23">
        <v>6</v>
      </c>
      <c r="V86" s="23">
        <v>0.83333333333333337</v>
      </c>
      <c r="W86" s="23">
        <v>6</v>
      </c>
      <c r="X86" s="23">
        <v>0.16666666666666666</v>
      </c>
      <c r="Y86" s="23">
        <v>6</v>
      </c>
      <c r="Z86" s="23">
        <v>0.16666666666666666</v>
      </c>
      <c r="AA86" s="23">
        <v>6</v>
      </c>
      <c r="AB86" s="23">
        <v>0.83333333333333337</v>
      </c>
      <c r="AC86" s="23">
        <v>6</v>
      </c>
      <c r="AD86" s="23">
        <v>0.16666666666666666</v>
      </c>
      <c r="AE86" s="23">
        <v>6</v>
      </c>
      <c r="AF86" s="23">
        <v>1</v>
      </c>
      <c r="AG86" s="23">
        <v>6</v>
      </c>
      <c r="AH86" s="23">
        <v>1</v>
      </c>
      <c r="AI86" s="23">
        <v>6</v>
      </c>
      <c r="AJ86" s="23">
        <v>1</v>
      </c>
      <c r="AK86" s="23">
        <v>6</v>
      </c>
      <c r="AL86" s="23">
        <v>1</v>
      </c>
      <c r="AM86" s="23">
        <v>6</v>
      </c>
      <c r="AN86" s="23">
        <v>1</v>
      </c>
      <c r="AO86" s="23">
        <v>7</v>
      </c>
      <c r="AP86" s="23">
        <v>1</v>
      </c>
      <c r="AQ86" s="23">
        <v>7</v>
      </c>
      <c r="AR86" s="23">
        <v>1</v>
      </c>
      <c r="AS86" s="23">
        <v>7</v>
      </c>
      <c r="AT86" s="23">
        <v>1</v>
      </c>
      <c r="AU86" s="23">
        <v>7</v>
      </c>
    </row>
    <row r="87" spans="1:47" x14ac:dyDescent="0.25">
      <c r="A87" s="22" t="str">
        <f t="shared" si="2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313</v>
      </c>
      <c r="H87" s="23">
        <v>0.90039840637450197</v>
      </c>
      <c r="I87" s="23">
        <v>251</v>
      </c>
      <c r="J87" s="23">
        <v>0.24497991967871485</v>
      </c>
      <c r="K87" s="23">
        <v>249</v>
      </c>
      <c r="L87" s="23">
        <v>0.77016129032258063</v>
      </c>
      <c r="M87" s="23">
        <v>248</v>
      </c>
      <c r="N87" s="23">
        <v>0.78486055776892427</v>
      </c>
      <c r="O87" s="23">
        <v>251</v>
      </c>
      <c r="P87" s="23">
        <v>0.1394422310756972</v>
      </c>
      <c r="Q87" s="23">
        <v>251</v>
      </c>
      <c r="R87" s="23">
        <v>0.26400000000000001</v>
      </c>
      <c r="S87" s="23">
        <v>250</v>
      </c>
      <c r="T87" s="23">
        <v>0.50800000000000001</v>
      </c>
      <c r="U87" s="23">
        <v>250</v>
      </c>
      <c r="V87" s="23">
        <v>0.91600000000000004</v>
      </c>
      <c r="W87" s="23">
        <v>250</v>
      </c>
      <c r="X87" s="23">
        <v>0.31451612903225806</v>
      </c>
      <c r="Y87" s="23">
        <v>248</v>
      </c>
      <c r="Z87" s="23">
        <v>0.12048192771084337</v>
      </c>
      <c r="AA87" s="23">
        <v>249</v>
      </c>
      <c r="AB87" s="23">
        <v>0.9718875502008032</v>
      </c>
      <c r="AC87" s="23">
        <v>249</v>
      </c>
      <c r="AD87" s="23">
        <v>0.5748987854251012</v>
      </c>
      <c r="AE87" s="23">
        <v>247</v>
      </c>
      <c r="AF87" s="23">
        <v>0.9321266968325792</v>
      </c>
      <c r="AG87" s="23">
        <v>221</v>
      </c>
      <c r="AH87" s="23">
        <v>0.9321266968325792</v>
      </c>
      <c r="AI87" s="23">
        <v>221</v>
      </c>
      <c r="AJ87" s="23">
        <v>0.91203703703703709</v>
      </c>
      <c r="AK87" s="23">
        <v>216</v>
      </c>
      <c r="AL87" s="23">
        <v>0.91534391534391535</v>
      </c>
      <c r="AM87" s="23">
        <v>189</v>
      </c>
      <c r="AN87" s="23">
        <v>0.94377510040160639</v>
      </c>
      <c r="AO87" s="23">
        <v>249</v>
      </c>
      <c r="AP87" s="23">
        <v>0.90763052208835338</v>
      </c>
      <c r="AQ87" s="23">
        <v>249</v>
      </c>
      <c r="AR87" s="23">
        <v>0.94354838709677424</v>
      </c>
      <c r="AS87" s="23">
        <v>248</v>
      </c>
      <c r="AT87" s="23">
        <v>0.93951612903225812</v>
      </c>
      <c r="AU87" s="23">
        <v>248</v>
      </c>
    </row>
    <row r="88" spans="1:47" x14ac:dyDescent="0.25">
      <c r="A88" s="22" t="str">
        <f t="shared" si="2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1507</v>
      </c>
      <c r="H88" s="23">
        <v>0.94741035856573708</v>
      </c>
      <c r="I88" s="23">
        <v>1255</v>
      </c>
      <c r="J88" s="23">
        <v>0.17722534081796312</v>
      </c>
      <c r="K88" s="23">
        <v>1247</v>
      </c>
      <c r="L88" s="23">
        <v>0.77298161470823346</v>
      </c>
      <c r="M88" s="23">
        <v>1251</v>
      </c>
      <c r="N88" s="23">
        <v>0.41639871382636656</v>
      </c>
      <c r="O88" s="23">
        <v>1244</v>
      </c>
      <c r="P88" s="23">
        <v>0.1166532582461786</v>
      </c>
      <c r="Q88" s="23">
        <v>1243</v>
      </c>
      <c r="R88" s="23">
        <v>0.14297188755020079</v>
      </c>
      <c r="S88" s="23">
        <v>1245</v>
      </c>
      <c r="T88" s="23">
        <v>0.40821256038647341</v>
      </c>
      <c r="U88" s="23">
        <v>1242</v>
      </c>
      <c r="V88" s="23">
        <v>0.44855305466237944</v>
      </c>
      <c r="W88" s="23">
        <v>1244</v>
      </c>
      <c r="X88" s="23">
        <v>0.32715551974214341</v>
      </c>
      <c r="Y88" s="23">
        <v>1241</v>
      </c>
      <c r="Z88" s="23">
        <v>6.9187449718423166E-2</v>
      </c>
      <c r="AA88" s="23">
        <v>1243</v>
      </c>
      <c r="AB88" s="23">
        <v>0.97206703910614523</v>
      </c>
      <c r="AC88" s="23">
        <v>1253</v>
      </c>
      <c r="AD88" s="23">
        <v>0.6637239165329053</v>
      </c>
      <c r="AE88" s="23">
        <v>1246</v>
      </c>
      <c r="AF88" s="23">
        <v>0.89421338155515373</v>
      </c>
      <c r="AG88" s="23">
        <v>1106</v>
      </c>
      <c r="AH88" s="23">
        <v>0.89745916515426494</v>
      </c>
      <c r="AI88" s="23">
        <v>1102</v>
      </c>
      <c r="AJ88" s="23">
        <v>0.8810408921933085</v>
      </c>
      <c r="AK88" s="23">
        <v>1076</v>
      </c>
      <c r="AL88" s="23">
        <v>0.95545134818288391</v>
      </c>
      <c r="AM88" s="23">
        <v>853</v>
      </c>
      <c r="AN88" s="23">
        <v>0.907556270096463</v>
      </c>
      <c r="AO88" s="23">
        <v>1244</v>
      </c>
      <c r="AP88" s="23">
        <v>0.91485943775100398</v>
      </c>
      <c r="AQ88" s="23">
        <v>1245</v>
      </c>
      <c r="AR88" s="23">
        <v>0.97023330651649231</v>
      </c>
      <c r="AS88" s="23">
        <v>1243</v>
      </c>
      <c r="AT88" s="23">
        <v>0.88843977364591753</v>
      </c>
      <c r="AU88" s="23">
        <v>1237</v>
      </c>
    </row>
    <row r="89" spans="1:47" x14ac:dyDescent="0.25">
      <c r="A89" s="22" t="str">
        <f t="shared" si="2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135</v>
      </c>
      <c r="H89" s="23">
        <v>0.93203883495145634</v>
      </c>
      <c r="I89" s="23">
        <v>103</v>
      </c>
      <c r="J89" s="23">
        <v>0.56310679611650483</v>
      </c>
      <c r="K89" s="23">
        <v>103</v>
      </c>
      <c r="L89" s="23">
        <v>0.9509803921568627</v>
      </c>
      <c r="M89" s="23">
        <v>102</v>
      </c>
      <c r="N89" s="23">
        <v>0.44117647058823528</v>
      </c>
      <c r="O89" s="23">
        <v>102</v>
      </c>
      <c r="P89" s="23">
        <v>0.14705882352941177</v>
      </c>
      <c r="Q89" s="23">
        <v>102</v>
      </c>
      <c r="R89" s="23">
        <v>0.31372549019607843</v>
      </c>
      <c r="S89" s="23">
        <v>102</v>
      </c>
      <c r="T89" s="23">
        <v>0.6310679611650486</v>
      </c>
      <c r="U89" s="23">
        <v>103</v>
      </c>
      <c r="V89" s="23">
        <v>0.50485436893203883</v>
      </c>
      <c r="W89" s="23">
        <v>103</v>
      </c>
      <c r="X89" s="23">
        <v>0.53465346534653468</v>
      </c>
      <c r="Y89" s="23">
        <v>101</v>
      </c>
      <c r="Z89" s="23">
        <v>0.17647058823529413</v>
      </c>
      <c r="AA89" s="23">
        <v>102</v>
      </c>
      <c r="AB89" s="23">
        <v>0.99029126213592233</v>
      </c>
      <c r="AC89" s="23">
        <v>103</v>
      </c>
      <c r="AD89" s="23">
        <v>0.58823529411764708</v>
      </c>
      <c r="AE89" s="23">
        <v>102</v>
      </c>
      <c r="AF89" s="23">
        <v>1</v>
      </c>
      <c r="AG89" s="23">
        <v>2</v>
      </c>
      <c r="AH89" s="23">
        <v>1</v>
      </c>
      <c r="AI89" s="23">
        <v>2</v>
      </c>
      <c r="AJ89" s="23">
        <v>1</v>
      </c>
      <c r="AK89" s="23">
        <v>2</v>
      </c>
      <c r="AL89" s="23">
        <v>1</v>
      </c>
      <c r="AM89" s="23">
        <v>2</v>
      </c>
      <c r="AN89" s="23">
        <v>0.89320388349514568</v>
      </c>
      <c r="AO89" s="23">
        <v>103</v>
      </c>
      <c r="AP89" s="23">
        <v>0.92233009708737868</v>
      </c>
      <c r="AQ89" s="23">
        <v>103</v>
      </c>
      <c r="AR89" s="23">
        <v>0.95145631067961167</v>
      </c>
      <c r="AS89" s="23">
        <v>103</v>
      </c>
      <c r="AT89" s="23">
        <v>0.84158415841584155</v>
      </c>
      <c r="AU89" s="23">
        <v>101</v>
      </c>
    </row>
    <row r="90" spans="1:47" x14ac:dyDescent="0.25">
      <c r="A90" s="22" t="str">
        <f t="shared" si="2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6490</v>
      </c>
      <c r="H90" s="23">
        <v>0.91954452118723162</v>
      </c>
      <c r="I90" s="23">
        <v>5357</v>
      </c>
      <c r="J90" s="23">
        <v>0.73961063272182703</v>
      </c>
      <c r="K90" s="23">
        <v>5342</v>
      </c>
      <c r="L90" s="23">
        <v>0.94171492620960207</v>
      </c>
      <c r="M90" s="23">
        <v>5353</v>
      </c>
      <c r="N90" s="23">
        <v>0.3093808630393996</v>
      </c>
      <c r="O90" s="23">
        <v>5330</v>
      </c>
      <c r="P90" s="23">
        <v>0.45874649204864359</v>
      </c>
      <c r="Q90" s="23">
        <v>5345</v>
      </c>
      <c r="R90" s="23">
        <v>0.11623547056617922</v>
      </c>
      <c r="S90" s="23">
        <v>5334</v>
      </c>
      <c r="T90" s="23">
        <v>0.23583489681050657</v>
      </c>
      <c r="U90" s="23">
        <v>5330</v>
      </c>
      <c r="V90" s="23">
        <v>0.37244227520180212</v>
      </c>
      <c r="W90" s="23">
        <v>5327</v>
      </c>
      <c r="X90" s="23">
        <v>0.67328215689945703</v>
      </c>
      <c r="Y90" s="23">
        <v>5341</v>
      </c>
      <c r="Z90" s="23">
        <v>6.5213305769592181E-2</v>
      </c>
      <c r="AA90" s="23">
        <v>5321</v>
      </c>
      <c r="AB90" s="23">
        <v>0.95025247802506074</v>
      </c>
      <c r="AC90" s="23">
        <v>5347</v>
      </c>
      <c r="AD90" s="23">
        <v>0.90768080732573353</v>
      </c>
      <c r="AE90" s="23">
        <v>5351</v>
      </c>
      <c r="AF90" s="23">
        <v>0.87872154115586687</v>
      </c>
      <c r="AG90" s="23">
        <v>4568</v>
      </c>
      <c r="AH90" s="23">
        <v>0.85488820692678646</v>
      </c>
      <c r="AI90" s="23">
        <v>4562</v>
      </c>
      <c r="AJ90" s="23">
        <v>0.7687318273316931</v>
      </c>
      <c r="AK90" s="23">
        <v>4471</v>
      </c>
      <c r="AL90" s="23">
        <v>0.91917293233082709</v>
      </c>
      <c r="AM90" s="23">
        <v>3724</v>
      </c>
      <c r="AN90" s="23">
        <v>0.80383675004701904</v>
      </c>
      <c r="AO90" s="23">
        <v>5317</v>
      </c>
      <c r="AP90" s="23">
        <v>0.83606248823640128</v>
      </c>
      <c r="AQ90" s="23">
        <v>5313</v>
      </c>
      <c r="AR90" s="23">
        <v>0.93911404335532511</v>
      </c>
      <c r="AS90" s="23">
        <v>5305</v>
      </c>
      <c r="AT90" s="23">
        <v>0.76459438968915849</v>
      </c>
      <c r="AU90" s="23">
        <v>5276</v>
      </c>
    </row>
    <row r="91" spans="1:47" x14ac:dyDescent="0.25">
      <c r="A91" s="22" t="str">
        <f t="shared" si="2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303</v>
      </c>
      <c r="H91" s="23">
        <v>0.95901639344262291</v>
      </c>
      <c r="I91" s="23">
        <v>244</v>
      </c>
      <c r="J91" s="23">
        <v>0.66393442622950816</v>
      </c>
      <c r="K91" s="23">
        <v>244</v>
      </c>
      <c r="L91" s="23">
        <v>0.95884773662551437</v>
      </c>
      <c r="M91" s="23">
        <v>243</v>
      </c>
      <c r="N91" s="23">
        <v>0.18595041322314049</v>
      </c>
      <c r="O91" s="23">
        <v>242</v>
      </c>
      <c r="P91" s="23">
        <v>0.25726141078838172</v>
      </c>
      <c r="Q91" s="23">
        <v>241</v>
      </c>
      <c r="R91" s="23">
        <v>0.11983471074380166</v>
      </c>
      <c r="S91" s="23">
        <v>242</v>
      </c>
      <c r="T91" s="23">
        <v>0.25833333333333336</v>
      </c>
      <c r="U91" s="23">
        <v>240</v>
      </c>
      <c r="V91" s="23">
        <v>0.23236514522821577</v>
      </c>
      <c r="W91" s="23">
        <v>241</v>
      </c>
      <c r="X91" s="23">
        <v>0.62962962962962965</v>
      </c>
      <c r="Y91" s="23">
        <v>243</v>
      </c>
      <c r="Z91" s="23">
        <v>6.1983471074380167E-2</v>
      </c>
      <c r="AA91" s="23">
        <v>242</v>
      </c>
      <c r="AB91" s="23">
        <v>0.97950819672131151</v>
      </c>
      <c r="AC91" s="23">
        <v>244</v>
      </c>
      <c r="AD91" s="23">
        <v>0.94262295081967218</v>
      </c>
      <c r="AE91" s="23">
        <v>244</v>
      </c>
      <c r="AF91" s="23">
        <v>0.91891891891891897</v>
      </c>
      <c r="AG91" s="23">
        <v>111</v>
      </c>
      <c r="AH91" s="23">
        <v>0.95495495495495497</v>
      </c>
      <c r="AI91" s="23">
        <v>111</v>
      </c>
      <c r="AJ91" s="23">
        <v>0.84684684684684686</v>
      </c>
      <c r="AK91" s="23">
        <v>111</v>
      </c>
      <c r="AL91" s="23">
        <v>0.963963963963964</v>
      </c>
      <c r="AM91" s="23">
        <v>111</v>
      </c>
      <c r="AN91" s="23">
        <v>0.77366255144032925</v>
      </c>
      <c r="AO91" s="23">
        <v>243</v>
      </c>
      <c r="AP91" s="23">
        <v>0.82377049180327866</v>
      </c>
      <c r="AQ91" s="23">
        <v>244</v>
      </c>
      <c r="AR91" s="23">
        <v>0.91769547325102885</v>
      </c>
      <c r="AS91" s="23">
        <v>243</v>
      </c>
      <c r="AT91" s="23">
        <v>0.67355371900826444</v>
      </c>
      <c r="AU91" s="23">
        <v>242</v>
      </c>
    </row>
    <row r="92" spans="1:47" x14ac:dyDescent="0.25">
      <c r="A92" s="22" t="str">
        <f t="shared" si="2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758</v>
      </c>
      <c r="H92" s="23">
        <v>0.91255961844197142</v>
      </c>
      <c r="I92" s="23">
        <v>629</v>
      </c>
      <c r="J92" s="23">
        <v>0.44888178913738019</v>
      </c>
      <c r="K92" s="23">
        <v>626</v>
      </c>
      <c r="L92" s="23">
        <v>0.8073248407643312</v>
      </c>
      <c r="M92" s="23">
        <v>628</v>
      </c>
      <c r="N92" s="23">
        <v>0.14012738853503184</v>
      </c>
      <c r="O92" s="23">
        <v>628</v>
      </c>
      <c r="P92" s="23">
        <v>0.19236883942766295</v>
      </c>
      <c r="Q92" s="23">
        <v>629</v>
      </c>
      <c r="R92" s="23">
        <v>0.10174880763116058</v>
      </c>
      <c r="S92" s="23">
        <v>629</v>
      </c>
      <c r="T92" s="23">
        <v>0.27503974562798095</v>
      </c>
      <c r="U92" s="23">
        <v>629</v>
      </c>
      <c r="V92" s="23">
        <v>0.25199362041467305</v>
      </c>
      <c r="W92" s="23">
        <v>627</v>
      </c>
      <c r="X92" s="23">
        <v>0.52236421725239612</v>
      </c>
      <c r="Y92" s="23">
        <v>626</v>
      </c>
      <c r="Z92" s="23">
        <v>0.10223642172523961</v>
      </c>
      <c r="AA92" s="23">
        <v>626</v>
      </c>
      <c r="AB92" s="23">
        <v>0.96172248803827753</v>
      </c>
      <c r="AC92" s="23">
        <v>627</v>
      </c>
      <c r="AD92" s="23">
        <v>0.60063897763578278</v>
      </c>
      <c r="AE92" s="23">
        <v>626</v>
      </c>
      <c r="AF92" s="23">
        <v>0.88909774436090228</v>
      </c>
      <c r="AG92" s="23">
        <v>532</v>
      </c>
      <c r="AH92" s="23">
        <v>0.89661654135338342</v>
      </c>
      <c r="AI92" s="23">
        <v>532</v>
      </c>
      <c r="AJ92" s="23">
        <v>0.84339622641509437</v>
      </c>
      <c r="AK92" s="23">
        <v>530</v>
      </c>
      <c r="AL92" s="23">
        <v>0.9144144144144144</v>
      </c>
      <c r="AM92" s="23">
        <v>444</v>
      </c>
      <c r="AN92" s="23">
        <v>0.86261980830670926</v>
      </c>
      <c r="AO92" s="23">
        <v>626</v>
      </c>
      <c r="AP92" s="23">
        <v>0.90127388535031849</v>
      </c>
      <c r="AQ92" s="23">
        <v>628</v>
      </c>
      <c r="AR92" s="23">
        <v>0.89137380191693294</v>
      </c>
      <c r="AS92" s="23">
        <v>626</v>
      </c>
      <c r="AT92" s="23">
        <v>0.77083333333333337</v>
      </c>
      <c r="AU92" s="23">
        <v>624</v>
      </c>
    </row>
    <row r="93" spans="1:47" x14ac:dyDescent="0.25">
      <c r="A93" s="22" t="str">
        <f t="shared" si="2"/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0.96385542168674698</v>
      </c>
      <c r="I93" s="23">
        <v>83</v>
      </c>
      <c r="J93" s="23">
        <v>0.8</v>
      </c>
      <c r="K93" s="23">
        <v>80</v>
      </c>
      <c r="L93" s="23">
        <v>1</v>
      </c>
      <c r="M93" s="23">
        <v>83</v>
      </c>
      <c r="N93" s="23">
        <v>0.30864197530864196</v>
      </c>
      <c r="O93" s="23">
        <v>81</v>
      </c>
      <c r="P93" s="23">
        <v>0.37037037037037035</v>
      </c>
      <c r="Q93" s="23">
        <v>81</v>
      </c>
      <c r="R93" s="23">
        <v>0.24691358024691357</v>
      </c>
      <c r="S93" s="23">
        <v>81</v>
      </c>
      <c r="T93" s="23">
        <v>0.59259259259259256</v>
      </c>
      <c r="U93" s="23">
        <v>81</v>
      </c>
      <c r="V93" s="23">
        <v>0.45</v>
      </c>
      <c r="W93" s="23">
        <v>80</v>
      </c>
      <c r="X93" s="23">
        <v>0.71604938271604934</v>
      </c>
      <c r="Y93" s="23">
        <v>81</v>
      </c>
      <c r="Z93" s="23">
        <v>0.18518518518518517</v>
      </c>
      <c r="AA93" s="23">
        <v>81</v>
      </c>
      <c r="AB93" s="23">
        <v>0.97590361445783136</v>
      </c>
      <c r="AC93" s="23">
        <v>83</v>
      </c>
      <c r="AD93" s="23">
        <v>0.79268292682926833</v>
      </c>
      <c r="AE93" s="23">
        <v>82</v>
      </c>
      <c r="AF93" s="22"/>
      <c r="AG93" s="23">
        <v>0</v>
      </c>
      <c r="AH93" s="22"/>
      <c r="AI93" s="23">
        <v>0</v>
      </c>
      <c r="AJ93" s="22"/>
      <c r="AK93" s="23">
        <v>0</v>
      </c>
      <c r="AL93" s="22"/>
      <c r="AM93" s="23">
        <v>0</v>
      </c>
      <c r="AN93" s="23">
        <v>0.90123456790123457</v>
      </c>
      <c r="AO93" s="23">
        <v>81</v>
      </c>
      <c r="AP93" s="23">
        <v>0.85185185185185186</v>
      </c>
      <c r="AQ93" s="23">
        <v>81</v>
      </c>
      <c r="AR93" s="23">
        <v>0.9</v>
      </c>
      <c r="AS93" s="23">
        <v>80</v>
      </c>
      <c r="AT93" s="23">
        <v>0.8271604938271605</v>
      </c>
      <c r="AU93" s="23">
        <v>81</v>
      </c>
    </row>
    <row r="94" spans="1:47" x14ac:dyDescent="0.25">
      <c r="A94" s="22" t="str">
        <f t="shared" si="2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991</v>
      </c>
      <c r="H94" s="23">
        <v>0.96190476190476193</v>
      </c>
      <c r="I94" s="23">
        <v>840</v>
      </c>
      <c r="J94" s="23">
        <v>0.32219570405727921</v>
      </c>
      <c r="K94" s="23">
        <v>838</v>
      </c>
      <c r="L94" s="23">
        <v>0.78229665071770338</v>
      </c>
      <c r="M94" s="23">
        <v>836</v>
      </c>
      <c r="N94" s="23">
        <v>0.8315412186379928</v>
      </c>
      <c r="O94" s="23">
        <v>837</v>
      </c>
      <c r="P94" s="23">
        <v>0.14097968936678615</v>
      </c>
      <c r="Q94" s="23">
        <v>837</v>
      </c>
      <c r="R94" s="23">
        <v>0.23205741626794257</v>
      </c>
      <c r="S94" s="23">
        <v>836</v>
      </c>
      <c r="T94" s="23">
        <v>0.45823389021479716</v>
      </c>
      <c r="U94" s="23">
        <v>838</v>
      </c>
      <c r="V94" s="23">
        <v>0.94285714285714284</v>
      </c>
      <c r="W94" s="23">
        <v>840</v>
      </c>
      <c r="X94" s="23">
        <v>0.43233532934131735</v>
      </c>
      <c r="Y94" s="23">
        <v>835</v>
      </c>
      <c r="Z94" s="23">
        <v>0.10265700483091787</v>
      </c>
      <c r="AA94" s="23">
        <v>828</v>
      </c>
      <c r="AB94" s="23">
        <v>0.96547619047619049</v>
      </c>
      <c r="AC94" s="23">
        <v>840</v>
      </c>
      <c r="AD94" s="23">
        <v>0.56287425149700598</v>
      </c>
      <c r="AE94" s="23">
        <v>835</v>
      </c>
      <c r="AF94" s="23">
        <v>0.90581717451523547</v>
      </c>
      <c r="AG94" s="23">
        <v>722</v>
      </c>
      <c r="AH94" s="23">
        <v>0.87950138504155129</v>
      </c>
      <c r="AI94" s="23">
        <v>722</v>
      </c>
      <c r="AJ94" s="23">
        <v>0.83776223776223779</v>
      </c>
      <c r="AK94" s="23">
        <v>715</v>
      </c>
      <c r="AL94" s="23">
        <v>0.91740412979351027</v>
      </c>
      <c r="AM94" s="23">
        <v>678</v>
      </c>
      <c r="AN94" s="23">
        <v>0.85406698564593297</v>
      </c>
      <c r="AO94" s="23">
        <v>836</v>
      </c>
      <c r="AP94" s="23">
        <v>0.89328537170263789</v>
      </c>
      <c r="AQ94" s="23">
        <v>834</v>
      </c>
      <c r="AR94" s="23">
        <v>0.95089820359281441</v>
      </c>
      <c r="AS94" s="23">
        <v>835</v>
      </c>
      <c r="AT94" s="23">
        <v>0.81686746987951808</v>
      </c>
      <c r="AU94" s="23">
        <v>830</v>
      </c>
    </row>
    <row r="95" spans="1:47" x14ac:dyDescent="0.25">
      <c r="A95" s="22" t="str">
        <f t="shared" si="2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156</v>
      </c>
      <c r="H95" s="23">
        <v>0.98496240601503759</v>
      </c>
      <c r="I95" s="23">
        <v>133</v>
      </c>
      <c r="J95" s="23">
        <v>0.34848484848484851</v>
      </c>
      <c r="K95" s="23">
        <v>132</v>
      </c>
      <c r="L95" s="23">
        <v>0.80451127819548873</v>
      </c>
      <c r="M95" s="23">
        <v>133</v>
      </c>
      <c r="N95" s="23">
        <v>0.62121212121212122</v>
      </c>
      <c r="O95" s="23">
        <v>132</v>
      </c>
      <c r="P95" s="23">
        <v>0.22556390977443608</v>
      </c>
      <c r="Q95" s="23">
        <v>133</v>
      </c>
      <c r="R95" s="23">
        <v>0.21212121212121213</v>
      </c>
      <c r="S95" s="23">
        <v>132</v>
      </c>
      <c r="T95" s="23">
        <v>0.58015267175572516</v>
      </c>
      <c r="U95" s="23">
        <v>131</v>
      </c>
      <c r="V95" s="23">
        <v>0.66666666666666663</v>
      </c>
      <c r="W95" s="23">
        <v>132</v>
      </c>
      <c r="X95" s="23">
        <v>0.54545454545454541</v>
      </c>
      <c r="Y95" s="23">
        <v>132</v>
      </c>
      <c r="Z95" s="23">
        <v>9.0909090909090912E-2</v>
      </c>
      <c r="AA95" s="23">
        <v>132</v>
      </c>
      <c r="AB95" s="23">
        <v>0.96992481203007519</v>
      </c>
      <c r="AC95" s="23">
        <v>133</v>
      </c>
      <c r="AD95" s="23">
        <v>0.69696969696969702</v>
      </c>
      <c r="AE95" s="23">
        <v>132</v>
      </c>
      <c r="AF95" s="23">
        <v>0.92</v>
      </c>
      <c r="AG95" s="23">
        <v>50</v>
      </c>
      <c r="AH95" s="23">
        <v>0.97959183673469385</v>
      </c>
      <c r="AI95" s="23">
        <v>49</v>
      </c>
      <c r="AJ95" s="23">
        <v>0.91836734693877553</v>
      </c>
      <c r="AK95" s="23">
        <v>49</v>
      </c>
      <c r="AL95" s="23">
        <v>0.95121951219512191</v>
      </c>
      <c r="AM95" s="23">
        <v>41</v>
      </c>
      <c r="AN95" s="23">
        <v>0.93984962406015038</v>
      </c>
      <c r="AO95" s="23">
        <v>133</v>
      </c>
      <c r="AP95" s="23">
        <v>0.91666666666666663</v>
      </c>
      <c r="AQ95" s="23">
        <v>132</v>
      </c>
      <c r="AR95" s="23">
        <v>0.96992481203007519</v>
      </c>
      <c r="AS95" s="23">
        <v>133</v>
      </c>
      <c r="AT95" s="23">
        <v>0.87022900763358779</v>
      </c>
      <c r="AU95" s="23">
        <v>131</v>
      </c>
    </row>
    <row r="96" spans="1:47" x14ac:dyDescent="0.25">
      <c r="A96" s="22" t="str">
        <f t="shared" si="2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6873</v>
      </c>
      <c r="H96" s="23">
        <v>0.94409171075837739</v>
      </c>
      <c r="I96" s="23">
        <v>5670</v>
      </c>
      <c r="J96" s="23">
        <v>0.53149327671620661</v>
      </c>
      <c r="K96" s="23">
        <v>5652</v>
      </c>
      <c r="L96" s="23">
        <v>0.88418079096045199</v>
      </c>
      <c r="M96" s="23">
        <v>5664</v>
      </c>
      <c r="N96" s="23">
        <v>0.44739168877099911</v>
      </c>
      <c r="O96" s="23">
        <v>5655</v>
      </c>
      <c r="P96" s="23">
        <v>0.24394127012205907</v>
      </c>
      <c r="Q96" s="23">
        <v>5653</v>
      </c>
      <c r="R96" s="23">
        <v>0.23059198865650479</v>
      </c>
      <c r="S96" s="23">
        <v>5642</v>
      </c>
      <c r="T96" s="23">
        <v>0.47742163980874802</v>
      </c>
      <c r="U96" s="23">
        <v>5647</v>
      </c>
      <c r="V96" s="23">
        <v>0.55683427762039661</v>
      </c>
      <c r="W96" s="23">
        <v>5648</v>
      </c>
      <c r="X96" s="23">
        <v>0.48564847625797308</v>
      </c>
      <c r="Y96" s="23">
        <v>5644</v>
      </c>
      <c r="Z96" s="23">
        <v>0.10963041933191187</v>
      </c>
      <c r="AA96" s="23">
        <v>5628</v>
      </c>
      <c r="AB96" s="23">
        <v>0.9634016973125884</v>
      </c>
      <c r="AC96" s="23">
        <v>5656</v>
      </c>
      <c r="AD96" s="23">
        <v>0.68232582875376702</v>
      </c>
      <c r="AE96" s="23">
        <v>5641</v>
      </c>
      <c r="AF96" s="23">
        <v>0.8951048951048951</v>
      </c>
      <c r="AG96" s="23">
        <v>2717</v>
      </c>
      <c r="AH96" s="23">
        <v>0.89708594614533388</v>
      </c>
      <c r="AI96" s="23">
        <v>2711</v>
      </c>
      <c r="AJ96" s="23">
        <v>0.83457804331590735</v>
      </c>
      <c r="AK96" s="23">
        <v>2678</v>
      </c>
      <c r="AL96" s="23">
        <v>0.91606916912695069</v>
      </c>
      <c r="AM96" s="23">
        <v>2371</v>
      </c>
      <c r="AN96" s="23">
        <v>0.86294326241134756</v>
      </c>
      <c r="AO96" s="23">
        <v>5640</v>
      </c>
      <c r="AP96" s="23">
        <v>0.86985085227272729</v>
      </c>
      <c r="AQ96" s="23">
        <v>5632</v>
      </c>
      <c r="AR96" s="23">
        <v>0.93992179168147882</v>
      </c>
      <c r="AS96" s="23">
        <v>5626</v>
      </c>
      <c r="AT96" s="23">
        <v>0.79243262537926107</v>
      </c>
      <c r="AU96" s="23">
        <v>5603</v>
      </c>
    </row>
    <row r="97" spans="1:47" x14ac:dyDescent="0.25">
      <c r="A97" s="22" t="str">
        <f t="shared" si="2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315</v>
      </c>
      <c r="H97" s="23">
        <v>0.98023715415019763</v>
      </c>
      <c r="I97" s="23">
        <v>253</v>
      </c>
      <c r="J97" s="23">
        <v>6.6929133858267723E-2</v>
      </c>
      <c r="K97" s="23">
        <v>254</v>
      </c>
      <c r="L97" s="23">
        <v>0.55686274509803924</v>
      </c>
      <c r="M97" s="23">
        <v>255</v>
      </c>
      <c r="N97" s="23">
        <v>0.24901185770750989</v>
      </c>
      <c r="O97" s="23">
        <v>253</v>
      </c>
      <c r="P97" s="23">
        <v>4.7244094488188976E-2</v>
      </c>
      <c r="Q97" s="23">
        <v>254</v>
      </c>
      <c r="R97" s="23">
        <v>0.16600790513833993</v>
      </c>
      <c r="S97" s="23">
        <v>253</v>
      </c>
      <c r="T97" s="23">
        <v>0.32283464566929132</v>
      </c>
      <c r="U97" s="23">
        <v>254</v>
      </c>
      <c r="V97" s="23">
        <v>0.2196078431372549</v>
      </c>
      <c r="W97" s="23">
        <v>255</v>
      </c>
      <c r="X97" s="23">
        <v>0.31225296442687744</v>
      </c>
      <c r="Y97" s="23">
        <v>253</v>
      </c>
      <c r="Z97" s="23">
        <v>0.13438735177865613</v>
      </c>
      <c r="AA97" s="23">
        <v>253</v>
      </c>
      <c r="AB97" s="23">
        <v>0.96862745098039216</v>
      </c>
      <c r="AC97" s="23">
        <v>255</v>
      </c>
      <c r="AD97" s="23">
        <v>0.71936758893280628</v>
      </c>
      <c r="AE97" s="23">
        <v>253</v>
      </c>
      <c r="AF97" s="23">
        <v>0.85416666666666663</v>
      </c>
      <c r="AG97" s="23">
        <v>240</v>
      </c>
      <c r="AH97" s="23">
        <v>0.89583333333333337</v>
      </c>
      <c r="AI97" s="23">
        <v>240</v>
      </c>
      <c r="AJ97" s="23">
        <v>0.86808510638297876</v>
      </c>
      <c r="AK97" s="23">
        <v>235</v>
      </c>
      <c r="AL97" s="23">
        <v>0.90186915887850472</v>
      </c>
      <c r="AM97" s="23">
        <v>214</v>
      </c>
      <c r="AN97" s="23">
        <v>0.8582677165354331</v>
      </c>
      <c r="AO97" s="23">
        <v>254</v>
      </c>
      <c r="AP97" s="23">
        <v>0.89370078740157477</v>
      </c>
      <c r="AQ97" s="23">
        <v>254</v>
      </c>
      <c r="AR97" s="23">
        <v>0.93280632411067199</v>
      </c>
      <c r="AS97" s="23">
        <v>253</v>
      </c>
      <c r="AT97" s="23">
        <v>0.83266932270916338</v>
      </c>
      <c r="AU97" s="23">
        <v>251</v>
      </c>
    </row>
    <row r="98" spans="1:47" x14ac:dyDescent="0.25">
      <c r="A98" s="22" t="str">
        <f t="shared" si="2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0.98765432098765427</v>
      </c>
      <c r="I98" s="23">
        <v>81</v>
      </c>
      <c r="J98" s="23">
        <v>6.1728395061728392E-2</v>
      </c>
      <c r="K98" s="23">
        <v>81</v>
      </c>
      <c r="L98" s="23">
        <v>0.57499999999999996</v>
      </c>
      <c r="M98" s="23">
        <v>80</v>
      </c>
      <c r="N98" s="23">
        <v>0.47499999999999998</v>
      </c>
      <c r="O98" s="23">
        <v>80</v>
      </c>
      <c r="P98" s="23">
        <v>0.1</v>
      </c>
      <c r="Q98" s="23">
        <v>80</v>
      </c>
      <c r="R98" s="23">
        <v>0.13750000000000001</v>
      </c>
      <c r="S98" s="23">
        <v>80</v>
      </c>
      <c r="T98" s="23">
        <v>0.35</v>
      </c>
      <c r="U98" s="23">
        <v>80</v>
      </c>
      <c r="V98" s="23">
        <v>0.625</v>
      </c>
      <c r="W98" s="23">
        <v>80</v>
      </c>
      <c r="X98" s="23">
        <v>0.21518987341772153</v>
      </c>
      <c r="Y98" s="23">
        <v>79</v>
      </c>
      <c r="Z98" s="23">
        <v>6.25E-2</v>
      </c>
      <c r="AA98" s="23">
        <v>80</v>
      </c>
      <c r="AB98" s="23">
        <v>1</v>
      </c>
      <c r="AC98" s="23">
        <v>80</v>
      </c>
      <c r="AD98" s="23">
        <v>0.63291139240506333</v>
      </c>
      <c r="AE98" s="23">
        <v>79</v>
      </c>
      <c r="AF98" s="23">
        <v>0.91891891891891897</v>
      </c>
      <c r="AG98" s="23">
        <v>74</v>
      </c>
      <c r="AH98" s="23">
        <v>0.8783783783783784</v>
      </c>
      <c r="AI98" s="23">
        <v>74</v>
      </c>
      <c r="AJ98" s="23">
        <v>0.83783783783783783</v>
      </c>
      <c r="AK98" s="23">
        <v>74</v>
      </c>
      <c r="AL98" s="23">
        <v>0.88524590163934425</v>
      </c>
      <c r="AM98" s="23">
        <v>61</v>
      </c>
      <c r="AN98" s="23">
        <v>0.91139240506329111</v>
      </c>
      <c r="AO98" s="23">
        <v>79</v>
      </c>
      <c r="AP98" s="23">
        <v>0.97468354430379744</v>
      </c>
      <c r="AQ98" s="23">
        <v>79</v>
      </c>
      <c r="AR98" s="23">
        <v>0.96202531645569622</v>
      </c>
      <c r="AS98" s="23">
        <v>79</v>
      </c>
      <c r="AT98" s="23">
        <v>0.92307692307692313</v>
      </c>
      <c r="AU98" s="23">
        <v>78</v>
      </c>
    </row>
    <row r="99" spans="1:47" x14ac:dyDescent="0.25">
      <c r="A99" s="22" t="str">
        <f t="shared" si="2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1</v>
      </c>
      <c r="I99" s="23">
        <v>4</v>
      </c>
      <c r="J99" s="23">
        <v>0</v>
      </c>
      <c r="K99" s="23">
        <v>4</v>
      </c>
      <c r="L99" s="23">
        <v>0.5</v>
      </c>
      <c r="M99" s="23">
        <v>4</v>
      </c>
      <c r="N99" s="23">
        <v>0.5</v>
      </c>
      <c r="O99" s="23">
        <v>4</v>
      </c>
      <c r="P99" s="23">
        <v>0</v>
      </c>
      <c r="Q99" s="23">
        <v>4</v>
      </c>
      <c r="R99" s="23">
        <v>0.5</v>
      </c>
      <c r="S99" s="23">
        <v>4</v>
      </c>
      <c r="T99" s="23">
        <v>0.75</v>
      </c>
      <c r="U99" s="23">
        <v>4</v>
      </c>
      <c r="V99" s="23">
        <v>0.5</v>
      </c>
      <c r="W99" s="23">
        <v>4</v>
      </c>
      <c r="X99" s="23">
        <v>0.25</v>
      </c>
      <c r="Y99" s="23">
        <v>4</v>
      </c>
      <c r="Z99" s="23">
        <v>0.25</v>
      </c>
      <c r="AA99" s="23">
        <v>4</v>
      </c>
      <c r="AB99" s="23">
        <v>0.75</v>
      </c>
      <c r="AC99" s="23">
        <v>4</v>
      </c>
      <c r="AD99" s="23">
        <v>0.5</v>
      </c>
      <c r="AE99" s="23">
        <v>4</v>
      </c>
      <c r="AF99" s="23">
        <v>1</v>
      </c>
      <c r="AG99" s="23">
        <v>2</v>
      </c>
      <c r="AH99" s="23">
        <v>0.5</v>
      </c>
      <c r="AI99" s="23">
        <v>2</v>
      </c>
      <c r="AJ99" s="23">
        <v>0.5</v>
      </c>
      <c r="AK99" s="23">
        <v>2</v>
      </c>
      <c r="AL99" s="23">
        <v>1</v>
      </c>
      <c r="AM99" s="23">
        <v>2</v>
      </c>
      <c r="AN99" s="23">
        <v>0.75</v>
      </c>
      <c r="AO99" s="23">
        <v>4</v>
      </c>
      <c r="AP99" s="23">
        <v>0.75</v>
      </c>
      <c r="AQ99" s="23">
        <v>4</v>
      </c>
      <c r="AR99" s="23">
        <v>1</v>
      </c>
      <c r="AS99" s="23">
        <v>4</v>
      </c>
      <c r="AT99" s="23">
        <v>0.5</v>
      </c>
      <c r="AU99" s="23">
        <v>4</v>
      </c>
    </row>
    <row r="100" spans="1:47" x14ac:dyDescent="0.25">
      <c r="A100" s="22" t="str">
        <f t="shared" si="2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2086</v>
      </c>
      <c r="H100" s="23">
        <v>0.92894280762564996</v>
      </c>
      <c r="I100" s="23">
        <v>1731</v>
      </c>
      <c r="J100" s="23">
        <v>0.72874493927125505</v>
      </c>
      <c r="K100" s="23">
        <v>1729</v>
      </c>
      <c r="L100" s="23">
        <v>0.92258809936452912</v>
      </c>
      <c r="M100" s="23">
        <v>1731</v>
      </c>
      <c r="N100" s="23">
        <v>0.21817129629629631</v>
      </c>
      <c r="O100" s="23">
        <v>1728</v>
      </c>
      <c r="P100" s="23">
        <v>0.36668594563331408</v>
      </c>
      <c r="Q100" s="23">
        <v>1729</v>
      </c>
      <c r="R100" s="23">
        <v>0.10057803468208093</v>
      </c>
      <c r="S100" s="23">
        <v>1730</v>
      </c>
      <c r="T100" s="23">
        <v>0.22653534183082272</v>
      </c>
      <c r="U100" s="23">
        <v>1726</v>
      </c>
      <c r="V100" s="23">
        <v>0.32387022016222478</v>
      </c>
      <c r="W100" s="23">
        <v>1726</v>
      </c>
      <c r="X100" s="23">
        <v>0.68478889531521114</v>
      </c>
      <c r="Y100" s="23">
        <v>1729</v>
      </c>
      <c r="Z100" s="23">
        <v>8.3960625361899244E-2</v>
      </c>
      <c r="AA100" s="23">
        <v>1727</v>
      </c>
      <c r="AB100" s="23">
        <v>0.94614939200926462</v>
      </c>
      <c r="AC100" s="23">
        <v>1727</v>
      </c>
      <c r="AD100" s="23">
        <v>0.90740740740740744</v>
      </c>
      <c r="AE100" s="23">
        <v>1728</v>
      </c>
      <c r="AF100" s="23">
        <v>0.88543823326432025</v>
      </c>
      <c r="AG100" s="23">
        <v>1449</v>
      </c>
      <c r="AH100" s="23">
        <v>0.88796680497925307</v>
      </c>
      <c r="AI100" s="23">
        <v>1446</v>
      </c>
      <c r="AJ100" s="23">
        <v>0.81280788177339902</v>
      </c>
      <c r="AK100" s="23">
        <v>1421</v>
      </c>
      <c r="AL100" s="23">
        <v>0.91744840525328331</v>
      </c>
      <c r="AM100" s="23">
        <v>1066</v>
      </c>
      <c r="AN100" s="23">
        <v>0.82257126236183831</v>
      </c>
      <c r="AO100" s="23">
        <v>1719</v>
      </c>
      <c r="AP100" s="23">
        <v>0.8408826945412311</v>
      </c>
      <c r="AQ100" s="23">
        <v>1722</v>
      </c>
      <c r="AR100" s="23">
        <v>0.94121071012805591</v>
      </c>
      <c r="AS100" s="23">
        <v>1718</v>
      </c>
      <c r="AT100" s="23">
        <v>0.77406103286384975</v>
      </c>
      <c r="AU100" s="23">
        <v>1704</v>
      </c>
    </row>
    <row r="101" spans="1:47" x14ac:dyDescent="0.25">
      <c r="A101" s="22" t="str">
        <f t="shared" si="2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214</v>
      </c>
      <c r="H101" s="23">
        <v>0.97740112994350281</v>
      </c>
      <c r="I101" s="23">
        <v>177</v>
      </c>
      <c r="J101" s="23">
        <v>0.48587570621468928</v>
      </c>
      <c r="K101" s="23">
        <v>177</v>
      </c>
      <c r="L101" s="23">
        <v>0.8820224719101124</v>
      </c>
      <c r="M101" s="23">
        <v>178</v>
      </c>
      <c r="N101" s="23">
        <v>0.41807909604519772</v>
      </c>
      <c r="O101" s="23">
        <v>177</v>
      </c>
      <c r="P101" s="23">
        <v>0.13559322033898305</v>
      </c>
      <c r="Q101" s="23">
        <v>177</v>
      </c>
      <c r="R101" s="23">
        <v>0.14124293785310735</v>
      </c>
      <c r="S101" s="23">
        <v>177</v>
      </c>
      <c r="T101" s="23">
        <v>0.37853107344632769</v>
      </c>
      <c r="U101" s="23">
        <v>177</v>
      </c>
      <c r="V101" s="23">
        <v>0.59322033898305082</v>
      </c>
      <c r="W101" s="23">
        <v>177</v>
      </c>
      <c r="X101" s="23">
        <v>0.48587570621468928</v>
      </c>
      <c r="Y101" s="23">
        <v>177</v>
      </c>
      <c r="Z101" s="23">
        <v>0.10734463276836158</v>
      </c>
      <c r="AA101" s="23">
        <v>177</v>
      </c>
      <c r="AB101" s="23">
        <v>0.9606741573033708</v>
      </c>
      <c r="AC101" s="23">
        <v>178</v>
      </c>
      <c r="AD101" s="23">
        <v>0.6629213483146067</v>
      </c>
      <c r="AE101" s="23">
        <v>178</v>
      </c>
      <c r="AF101" s="23">
        <v>0.93382352941176472</v>
      </c>
      <c r="AG101" s="23">
        <v>136</v>
      </c>
      <c r="AH101" s="23">
        <v>0.91176470588235292</v>
      </c>
      <c r="AI101" s="23">
        <v>136</v>
      </c>
      <c r="AJ101" s="23">
        <v>0.87969924812030076</v>
      </c>
      <c r="AK101" s="23">
        <v>133</v>
      </c>
      <c r="AL101" s="23">
        <v>0.96638655462184875</v>
      </c>
      <c r="AM101" s="23">
        <v>119</v>
      </c>
      <c r="AN101" s="23">
        <v>0.9157303370786517</v>
      </c>
      <c r="AO101" s="23">
        <v>178</v>
      </c>
      <c r="AP101" s="23">
        <v>0.93785310734463279</v>
      </c>
      <c r="AQ101" s="23">
        <v>177</v>
      </c>
      <c r="AR101" s="23">
        <v>0.89265536723163841</v>
      </c>
      <c r="AS101" s="23">
        <v>177</v>
      </c>
      <c r="AT101" s="23">
        <v>0.89265536723163841</v>
      </c>
      <c r="AU101" s="23">
        <v>177</v>
      </c>
    </row>
    <row r="102" spans="1:47" x14ac:dyDescent="0.25">
      <c r="A102" s="22" t="str">
        <f t="shared" si="2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589</v>
      </c>
      <c r="H102" s="23">
        <v>0.96599999999999997</v>
      </c>
      <c r="I102" s="23">
        <v>500</v>
      </c>
      <c r="J102" s="23">
        <v>0.55888223552894212</v>
      </c>
      <c r="K102" s="23">
        <v>501</v>
      </c>
      <c r="L102" s="23">
        <v>0.872</v>
      </c>
      <c r="M102" s="23">
        <v>500</v>
      </c>
      <c r="N102" s="23">
        <v>0.18637274549098196</v>
      </c>
      <c r="O102" s="23">
        <v>499</v>
      </c>
      <c r="P102" s="23">
        <v>0.19960079840319361</v>
      </c>
      <c r="Q102" s="23">
        <v>501</v>
      </c>
      <c r="R102" s="23">
        <v>7.3999999999999996E-2</v>
      </c>
      <c r="S102" s="23">
        <v>500</v>
      </c>
      <c r="T102" s="23">
        <v>0.15</v>
      </c>
      <c r="U102" s="23">
        <v>500</v>
      </c>
      <c r="V102" s="23">
        <v>0.35742971887550201</v>
      </c>
      <c r="W102" s="23">
        <v>498</v>
      </c>
      <c r="X102" s="23">
        <v>0.67469879518072284</v>
      </c>
      <c r="Y102" s="23">
        <v>498</v>
      </c>
      <c r="Z102" s="23">
        <v>7.3852295409181631E-2</v>
      </c>
      <c r="AA102" s="23">
        <v>501</v>
      </c>
      <c r="AB102" s="23">
        <v>0.98602794411177641</v>
      </c>
      <c r="AC102" s="23">
        <v>501</v>
      </c>
      <c r="AD102" s="23">
        <v>0.77844311377245512</v>
      </c>
      <c r="AE102" s="23">
        <v>501</v>
      </c>
      <c r="AF102" s="23">
        <v>0.9375</v>
      </c>
      <c r="AG102" s="23">
        <v>416</v>
      </c>
      <c r="AH102" s="23">
        <v>0.92493946731234866</v>
      </c>
      <c r="AI102" s="23">
        <v>413</v>
      </c>
      <c r="AJ102" s="23">
        <v>0.83211678832116787</v>
      </c>
      <c r="AK102" s="23">
        <v>411</v>
      </c>
      <c r="AL102" s="23">
        <v>0.94490358126721763</v>
      </c>
      <c r="AM102" s="23">
        <v>363</v>
      </c>
      <c r="AN102" s="23">
        <v>0.872</v>
      </c>
      <c r="AO102" s="23">
        <v>500</v>
      </c>
      <c r="AP102" s="23">
        <v>0.89641434262948205</v>
      </c>
      <c r="AQ102" s="23">
        <v>502</v>
      </c>
      <c r="AR102" s="23">
        <v>0.89221556886227549</v>
      </c>
      <c r="AS102" s="23">
        <v>501</v>
      </c>
      <c r="AT102" s="23">
        <v>0.78156312625250501</v>
      </c>
      <c r="AU102" s="23">
        <v>499</v>
      </c>
    </row>
    <row r="103" spans="1:47" x14ac:dyDescent="0.25">
      <c r="A103" s="22" t="str">
        <f t="shared" si="2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3884</v>
      </c>
      <c r="H103" s="23">
        <v>0.97009864364981502</v>
      </c>
      <c r="I103" s="23">
        <v>3244</v>
      </c>
      <c r="J103" s="23">
        <v>0.43020382952439779</v>
      </c>
      <c r="K103" s="23">
        <v>3238</v>
      </c>
      <c r="L103" s="23">
        <v>0.86398763523956723</v>
      </c>
      <c r="M103" s="23">
        <v>3235</v>
      </c>
      <c r="N103" s="23">
        <v>0.24899598393574296</v>
      </c>
      <c r="O103" s="23">
        <v>3237</v>
      </c>
      <c r="P103" s="23">
        <v>0.13936959208899877</v>
      </c>
      <c r="Q103" s="23">
        <v>3236</v>
      </c>
      <c r="R103" s="23">
        <v>0.24027177269919703</v>
      </c>
      <c r="S103" s="23">
        <v>3238</v>
      </c>
      <c r="T103" s="23">
        <v>0.445578231292517</v>
      </c>
      <c r="U103" s="23">
        <v>3234</v>
      </c>
      <c r="V103" s="23">
        <v>0.31919504643962848</v>
      </c>
      <c r="W103" s="23">
        <v>3230</v>
      </c>
      <c r="X103" s="23">
        <v>0.40086606866687285</v>
      </c>
      <c r="Y103" s="23">
        <v>3233</v>
      </c>
      <c r="Z103" s="23">
        <v>7.1960297766749379E-2</v>
      </c>
      <c r="AA103" s="23">
        <v>3224</v>
      </c>
      <c r="AB103" s="23">
        <v>0.97869054972205061</v>
      </c>
      <c r="AC103" s="23">
        <v>3238</v>
      </c>
      <c r="AD103" s="23">
        <v>0.7708462013588635</v>
      </c>
      <c r="AE103" s="23">
        <v>3238</v>
      </c>
      <c r="AF103" s="23">
        <v>0.91402069211559045</v>
      </c>
      <c r="AG103" s="23">
        <v>2803</v>
      </c>
      <c r="AH103" s="23">
        <v>0.91749999999999998</v>
      </c>
      <c r="AI103" s="23">
        <v>2800</v>
      </c>
      <c r="AJ103" s="23">
        <v>0.82829019321910313</v>
      </c>
      <c r="AK103" s="23">
        <v>2743</v>
      </c>
      <c r="AL103" s="23">
        <v>0.95067264573991028</v>
      </c>
      <c r="AM103" s="23">
        <v>2230</v>
      </c>
      <c r="AN103" s="23">
        <v>0.84493474207582353</v>
      </c>
      <c r="AO103" s="23">
        <v>3218</v>
      </c>
      <c r="AP103" s="23">
        <v>0.88072251635004672</v>
      </c>
      <c r="AQ103" s="23">
        <v>3211</v>
      </c>
      <c r="AR103" s="23">
        <v>0.94981296758104738</v>
      </c>
      <c r="AS103" s="23">
        <v>3208</v>
      </c>
      <c r="AT103" s="23">
        <v>0.79555416405760804</v>
      </c>
      <c r="AU103" s="23">
        <v>3194</v>
      </c>
    </row>
    <row r="104" spans="1:47" x14ac:dyDescent="0.25">
      <c r="A104" s="22" t="str">
        <f t="shared" si="2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91</v>
      </c>
      <c r="H104" s="23">
        <v>0.96</v>
      </c>
      <c r="I104" s="23">
        <v>75</v>
      </c>
      <c r="J104" s="23">
        <v>0.43835616438356162</v>
      </c>
      <c r="K104" s="23">
        <v>73</v>
      </c>
      <c r="L104" s="23">
        <v>0.8783783783783784</v>
      </c>
      <c r="M104" s="23">
        <v>74</v>
      </c>
      <c r="N104" s="23">
        <v>0.59459459459459463</v>
      </c>
      <c r="O104" s="23">
        <v>74</v>
      </c>
      <c r="P104" s="23">
        <v>0.21621621621621623</v>
      </c>
      <c r="Q104" s="23">
        <v>74</v>
      </c>
      <c r="R104" s="23">
        <v>0.3108108108108108</v>
      </c>
      <c r="S104" s="23">
        <v>74</v>
      </c>
      <c r="T104" s="23">
        <v>0.45945945945945948</v>
      </c>
      <c r="U104" s="23">
        <v>74</v>
      </c>
      <c r="V104" s="23">
        <v>0.64864864864864868</v>
      </c>
      <c r="W104" s="23">
        <v>74</v>
      </c>
      <c r="X104" s="23">
        <v>0.46575342465753422</v>
      </c>
      <c r="Y104" s="23">
        <v>73</v>
      </c>
      <c r="Z104" s="23">
        <v>0.14666666666666667</v>
      </c>
      <c r="AA104" s="23">
        <v>75</v>
      </c>
      <c r="AB104" s="23">
        <v>0.98666666666666669</v>
      </c>
      <c r="AC104" s="23">
        <v>75</v>
      </c>
      <c r="AD104" s="23">
        <v>0.68493150684931503</v>
      </c>
      <c r="AE104" s="23">
        <v>73</v>
      </c>
      <c r="AF104" s="23">
        <v>0.91549295774647887</v>
      </c>
      <c r="AG104" s="23">
        <v>71</v>
      </c>
      <c r="AH104" s="23">
        <v>0.88732394366197187</v>
      </c>
      <c r="AI104" s="23">
        <v>71</v>
      </c>
      <c r="AJ104" s="23">
        <v>0.84507042253521125</v>
      </c>
      <c r="AK104" s="23">
        <v>71</v>
      </c>
      <c r="AL104" s="23">
        <v>0.81818181818181823</v>
      </c>
      <c r="AM104" s="23">
        <v>66</v>
      </c>
      <c r="AN104" s="23">
        <v>0.94594594594594594</v>
      </c>
      <c r="AO104" s="23">
        <v>74</v>
      </c>
      <c r="AP104" s="23">
        <v>0.98630136986301364</v>
      </c>
      <c r="AQ104" s="23">
        <v>73</v>
      </c>
      <c r="AR104" s="23">
        <v>0.97297297297297303</v>
      </c>
      <c r="AS104" s="23">
        <v>74</v>
      </c>
      <c r="AT104" s="23">
        <v>0.89189189189189189</v>
      </c>
      <c r="AU104" s="23">
        <v>74</v>
      </c>
    </row>
    <row r="105" spans="1:47" x14ac:dyDescent="0.25">
      <c r="A105" s="22" t="str">
        <f t="shared" si="2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17</v>
      </c>
      <c r="H105" s="23">
        <v>0.76923076923076927</v>
      </c>
      <c r="I105" s="23">
        <v>13</v>
      </c>
      <c r="J105" s="23">
        <v>0.38461538461538464</v>
      </c>
      <c r="K105" s="23">
        <v>13</v>
      </c>
      <c r="L105" s="23">
        <v>0.76923076923076927</v>
      </c>
      <c r="M105" s="23">
        <v>13</v>
      </c>
      <c r="N105" s="23">
        <v>0.53846153846153844</v>
      </c>
      <c r="O105" s="23">
        <v>13</v>
      </c>
      <c r="P105" s="23">
        <v>0.15384615384615385</v>
      </c>
      <c r="Q105" s="23">
        <v>13</v>
      </c>
      <c r="R105" s="23">
        <v>0.23076923076923078</v>
      </c>
      <c r="S105" s="23">
        <v>13</v>
      </c>
      <c r="T105" s="23">
        <v>0.30769230769230771</v>
      </c>
      <c r="U105" s="23">
        <v>13</v>
      </c>
      <c r="V105" s="23">
        <v>0.53846153846153844</v>
      </c>
      <c r="W105" s="23">
        <v>13</v>
      </c>
      <c r="X105" s="23">
        <v>0.53846153846153844</v>
      </c>
      <c r="Y105" s="23">
        <v>13</v>
      </c>
      <c r="Z105" s="23">
        <v>0.23076923076923078</v>
      </c>
      <c r="AA105" s="23">
        <v>13</v>
      </c>
      <c r="AB105" s="23">
        <v>0.76923076923076927</v>
      </c>
      <c r="AC105" s="23">
        <v>13</v>
      </c>
      <c r="AD105" s="23">
        <v>0.76923076923076927</v>
      </c>
      <c r="AE105" s="23">
        <v>13</v>
      </c>
      <c r="AF105" s="23">
        <v>0.76923076923076927</v>
      </c>
      <c r="AG105" s="23">
        <v>13</v>
      </c>
      <c r="AH105" s="23">
        <v>0.76923076923076927</v>
      </c>
      <c r="AI105" s="23">
        <v>13</v>
      </c>
      <c r="AJ105" s="23">
        <v>0.75</v>
      </c>
      <c r="AK105" s="23">
        <v>12</v>
      </c>
      <c r="AL105" s="22"/>
      <c r="AM105" s="23">
        <v>0</v>
      </c>
      <c r="AN105" s="23">
        <v>0.91666666666666663</v>
      </c>
      <c r="AO105" s="23">
        <v>12</v>
      </c>
      <c r="AP105" s="23">
        <v>0.83333333333333337</v>
      </c>
      <c r="AQ105" s="23">
        <v>12</v>
      </c>
      <c r="AR105" s="23">
        <v>1</v>
      </c>
      <c r="AS105" s="23">
        <v>12</v>
      </c>
      <c r="AT105" s="23">
        <v>1</v>
      </c>
      <c r="AU105" s="23">
        <v>12</v>
      </c>
    </row>
    <row r="106" spans="1:47" x14ac:dyDescent="0.25">
      <c r="A106" s="22" t="str">
        <f t="shared" si="2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307</v>
      </c>
      <c r="H106" s="23">
        <v>0.9765625</v>
      </c>
      <c r="I106" s="23">
        <v>256</v>
      </c>
      <c r="J106" s="23">
        <v>0.63529411764705879</v>
      </c>
      <c r="K106" s="23">
        <v>255</v>
      </c>
      <c r="L106" s="23">
        <v>0.94163424124513617</v>
      </c>
      <c r="M106" s="23">
        <v>257</v>
      </c>
      <c r="N106" s="23">
        <v>0.51953125</v>
      </c>
      <c r="O106" s="23">
        <v>256</v>
      </c>
      <c r="P106" s="23">
        <v>0.3203125</v>
      </c>
      <c r="Q106" s="23">
        <v>256</v>
      </c>
      <c r="R106" s="23">
        <v>0.31372549019607843</v>
      </c>
      <c r="S106" s="23">
        <v>255</v>
      </c>
      <c r="T106" s="23">
        <v>0.671875</v>
      </c>
      <c r="U106" s="23">
        <v>256</v>
      </c>
      <c r="V106" s="23">
        <v>0.6015625</v>
      </c>
      <c r="W106" s="23">
        <v>256</v>
      </c>
      <c r="X106" s="23">
        <v>0.51953125</v>
      </c>
      <c r="Y106" s="23">
        <v>256</v>
      </c>
      <c r="Z106" s="23">
        <v>0.1171875</v>
      </c>
      <c r="AA106" s="23">
        <v>256</v>
      </c>
      <c r="AB106" s="23">
        <v>0.96875</v>
      </c>
      <c r="AC106" s="23">
        <v>256</v>
      </c>
      <c r="AD106" s="23">
        <v>0.703125</v>
      </c>
      <c r="AE106" s="23">
        <v>256</v>
      </c>
      <c r="AF106" s="23">
        <v>0.78947368421052633</v>
      </c>
      <c r="AG106" s="23">
        <v>38</v>
      </c>
      <c r="AH106" s="23">
        <v>0.71052631578947367</v>
      </c>
      <c r="AI106" s="23">
        <v>38</v>
      </c>
      <c r="AJ106" s="23">
        <v>0.65789473684210531</v>
      </c>
      <c r="AK106" s="23">
        <v>38</v>
      </c>
      <c r="AL106" s="23">
        <v>0.86842105263157898</v>
      </c>
      <c r="AM106" s="23">
        <v>38</v>
      </c>
      <c r="AN106" s="23">
        <v>0.8671875</v>
      </c>
      <c r="AO106" s="23">
        <v>256</v>
      </c>
      <c r="AP106" s="23">
        <v>0.8359375</v>
      </c>
      <c r="AQ106" s="23">
        <v>256</v>
      </c>
      <c r="AR106" s="23">
        <v>0.90980392156862744</v>
      </c>
      <c r="AS106" s="23">
        <v>255</v>
      </c>
      <c r="AT106" s="23">
        <v>0.73725490196078436</v>
      </c>
      <c r="AU106" s="23">
        <v>255</v>
      </c>
    </row>
    <row r="107" spans="1:47" x14ac:dyDescent="0.25">
      <c r="A107" s="22" t="str">
        <f t="shared" si="2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809</v>
      </c>
      <c r="H107" s="23">
        <v>0.97973950795947906</v>
      </c>
      <c r="I107" s="23">
        <v>691</v>
      </c>
      <c r="J107" s="23">
        <v>0.10901162790697674</v>
      </c>
      <c r="K107" s="23">
        <v>688</v>
      </c>
      <c r="L107" s="23">
        <v>0.71988388969521044</v>
      </c>
      <c r="M107" s="23">
        <v>689</v>
      </c>
      <c r="N107" s="23">
        <v>0.68017366136034729</v>
      </c>
      <c r="O107" s="23">
        <v>691</v>
      </c>
      <c r="P107" s="23">
        <v>6.0869565217391307E-2</v>
      </c>
      <c r="Q107" s="23">
        <v>690</v>
      </c>
      <c r="R107" s="23">
        <v>0.21159420289855072</v>
      </c>
      <c r="S107" s="23">
        <v>690</v>
      </c>
      <c r="T107" s="23">
        <v>0.41133720930232559</v>
      </c>
      <c r="U107" s="23">
        <v>688</v>
      </c>
      <c r="V107" s="23">
        <v>0.79884225759768457</v>
      </c>
      <c r="W107" s="23">
        <v>691</v>
      </c>
      <c r="X107" s="23">
        <v>0.26811594202898553</v>
      </c>
      <c r="Y107" s="23">
        <v>690</v>
      </c>
      <c r="Z107" s="23">
        <v>7.6811594202898556E-2</v>
      </c>
      <c r="AA107" s="23">
        <v>690</v>
      </c>
      <c r="AB107" s="23">
        <v>0.98552821997105644</v>
      </c>
      <c r="AC107" s="23">
        <v>691</v>
      </c>
      <c r="AD107" s="23">
        <v>0.63503649635036497</v>
      </c>
      <c r="AE107" s="23">
        <v>685</v>
      </c>
      <c r="AF107" s="23">
        <v>0.93800978792822187</v>
      </c>
      <c r="AG107" s="23">
        <v>613</v>
      </c>
      <c r="AH107" s="23">
        <v>0.93800978792822187</v>
      </c>
      <c r="AI107" s="23">
        <v>613</v>
      </c>
      <c r="AJ107" s="23">
        <v>0.87623762376237624</v>
      </c>
      <c r="AK107" s="23">
        <v>606</v>
      </c>
      <c r="AL107" s="23">
        <v>0.94934333958724204</v>
      </c>
      <c r="AM107" s="23">
        <v>533</v>
      </c>
      <c r="AN107" s="23">
        <v>0.90711175616835993</v>
      </c>
      <c r="AO107" s="23">
        <v>689</v>
      </c>
      <c r="AP107" s="23">
        <v>0.9155749636098981</v>
      </c>
      <c r="AQ107" s="23">
        <v>687</v>
      </c>
      <c r="AR107" s="23">
        <v>0.96802325581395354</v>
      </c>
      <c r="AS107" s="23">
        <v>688</v>
      </c>
      <c r="AT107" s="23">
        <v>0.88046647230320696</v>
      </c>
      <c r="AU107" s="23">
        <v>686</v>
      </c>
    </row>
    <row r="108" spans="1:47" x14ac:dyDescent="0.25">
      <c r="A108" s="22" t="str">
        <f t="shared" si="2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1556</v>
      </c>
      <c r="H108" s="23">
        <v>0.84596774193548385</v>
      </c>
      <c r="I108" s="23">
        <v>1240</v>
      </c>
      <c r="J108" s="23">
        <v>0.80290791599353795</v>
      </c>
      <c r="K108" s="23">
        <v>1238</v>
      </c>
      <c r="L108" s="23">
        <v>0.84801940177849633</v>
      </c>
      <c r="M108" s="23">
        <v>1237</v>
      </c>
      <c r="N108" s="23">
        <v>0.32686084142394822</v>
      </c>
      <c r="O108" s="23">
        <v>1236</v>
      </c>
      <c r="P108" s="23">
        <v>0.29991915925626517</v>
      </c>
      <c r="Q108" s="23">
        <v>1237</v>
      </c>
      <c r="R108" s="23">
        <v>0.26941747572815533</v>
      </c>
      <c r="S108" s="23">
        <v>1236</v>
      </c>
      <c r="T108" s="23">
        <v>0.4248578391551584</v>
      </c>
      <c r="U108" s="23">
        <v>1231</v>
      </c>
      <c r="V108" s="23">
        <v>0.63047001620745546</v>
      </c>
      <c r="W108" s="23">
        <v>1234</v>
      </c>
      <c r="X108" s="23">
        <v>0.58218623481781373</v>
      </c>
      <c r="Y108" s="23">
        <v>1235</v>
      </c>
      <c r="Z108" s="23">
        <v>0.18978102189781021</v>
      </c>
      <c r="AA108" s="23">
        <v>1233</v>
      </c>
      <c r="AB108" s="23">
        <v>0.88781275221953193</v>
      </c>
      <c r="AC108" s="23">
        <v>1239</v>
      </c>
      <c r="AD108" s="23">
        <v>0.72639225181598066</v>
      </c>
      <c r="AE108" s="23">
        <v>1239</v>
      </c>
      <c r="AF108" s="23">
        <v>0.83550185873605953</v>
      </c>
      <c r="AG108" s="23">
        <v>1076</v>
      </c>
      <c r="AH108" s="23">
        <v>0.88723205964585272</v>
      </c>
      <c r="AI108" s="23">
        <v>1073</v>
      </c>
      <c r="AJ108" s="23">
        <v>0.83778625954198471</v>
      </c>
      <c r="AK108" s="23">
        <v>1048</v>
      </c>
      <c r="AL108" s="23">
        <v>0.92343387470997684</v>
      </c>
      <c r="AM108" s="23">
        <v>862</v>
      </c>
      <c r="AN108" s="23">
        <v>0.81204231082180633</v>
      </c>
      <c r="AO108" s="23">
        <v>1229</v>
      </c>
      <c r="AP108" s="23">
        <v>0.86063569682151586</v>
      </c>
      <c r="AQ108" s="23">
        <v>1227</v>
      </c>
      <c r="AR108" s="23">
        <v>0.92471358428805239</v>
      </c>
      <c r="AS108" s="23">
        <v>1222</v>
      </c>
      <c r="AT108" s="23">
        <v>0.76088742810188992</v>
      </c>
      <c r="AU108" s="23">
        <v>1217</v>
      </c>
    </row>
    <row r="109" spans="1:47" x14ac:dyDescent="0.25">
      <c r="A109" s="22" t="str">
        <f t="shared" si="2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115</v>
      </c>
      <c r="H109" s="23">
        <v>0.91304347826086951</v>
      </c>
      <c r="I109" s="23">
        <v>92</v>
      </c>
      <c r="J109" s="23">
        <v>0.29347826086956524</v>
      </c>
      <c r="K109" s="23">
        <v>92</v>
      </c>
      <c r="L109" s="23">
        <v>0.77173913043478259</v>
      </c>
      <c r="M109" s="23">
        <v>92</v>
      </c>
      <c r="N109" s="23">
        <v>0.45652173913043476</v>
      </c>
      <c r="O109" s="23">
        <v>92</v>
      </c>
      <c r="P109" s="23">
        <v>5.434782608695652E-2</v>
      </c>
      <c r="Q109" s="23">
        <v>92</v>
      </c>
      <c r="R109" s="23">
        <v>0.30434782608695654</v>
      </c>
      <c r="S109" s="23">
        <v>92</v>
      </c>
      <c r="T109" s="23">
        <v>0.52173913043478259</v>
      </c>
      <c r="U109" s="23">
        <v>92</v>
      </c>
      <c r="V109" s="23">
        <v>0.63043478260869568</v>
      </c>
      <c r="W109" s="23">
        <v>92</v>
      </c>
      <c r="X109" s="23">
        <v>0.2608695652173913</v>
      </c>
      <c r="Y109" s="23">
        <v>92</v>
      </c>
      <c r="Z109" s="23">
        <v>0.14444444444444443</v>
      </c>
      <c r="AA109" s="23">
        <v>90</v>
      </c>
      <c r="AB109" s="23">
        <v>0.97802197802197799</v>
      </c>
      <c r="AC109" s="23">
        <v>91</v>
      </c>
      <c r="AD109" s="23">
        <v>0.55434782608695654</v>
      </c>
      <c r="AE109" s="23">
        <v>92</v>
      </c>
      <c r="AF109" s="23">
        <v>0.93827160493827155</v>
      </c>
      <c r="AG109" s="23">
        <v>81</v>
      </c>
      <c r="AH109" s="23">
        <v>0.86419753086419748</v>
      </c>
      <c r="AI109" s="23">
        <v>81</v>
      </c>
      <c r="AJ109" s="23">
        <v>0.87654320987654322</v>
      </c>
      <c r="AK109" s="23">
        <v>81</v>
      </c>
      <c r="AL109" s="23">
        <v>0.97499999999999998</v>
      </c>
      <c r="AM109" s="23">
        <v>80</v>
      </c>
      <c r="AN109" s="23">
        <v>0.88043478260869568</v>
      </c>
      <c r="AO109" s="23">
        <v>92</v>
      </c>
      <c r="AP109" s="23">
        <v>0.92391304347826086</v>
      </c>
      <c r="AQ109" s="23">
        <v>92</v>
      </c>
      <c r="AR109" s="23">
        <v>0.97826086956521741</v>
      </c>
      <c r="AS109" s="23">
        <v>92</v>
      </c>
      <c r="AT109" s="23">
        <v>0.82608695652173914</v>
      </c>
      <c r="AU109" s="23">
        <v>92</v>
      </c>
    </row>
    <row r="110" spans="1:47" x14ac:dyDescent="0.25">
      <c r="A110" s="22" t="str">
        <f t="shared" si="2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2001</v>
      </c>
      <c r="H110" s="23">
        <v>0.94934333958724204</v>
      </c>
      <c r="I110" s="23">
        <v>1599</v>
      </c>
      <c r="J110" s="23">
        <v>0.4459119496855346</v>
      </c>
      <c r="K110" s="23">
        <v>1590</v>
      </c>
      <c r="L110" s="23">
        <v>0.80614805520702637</v>
      </c>
      <c r="M110" s="23">
        <v>1594</v>
      </c>
      <c r="N110" s="23">
        <v>0.45820238843494659</v>
      </c>
      <c r="O110" s="23">
        <v>1591</v>
      </c>
      <c r="P110" s="23">
        <v>0.16488357457520453</v>
      </c>
      <c r="Q110" s="23">
        <v>1589</v>
      </c>
      <c r="R110" s="23">
        <v>0.21356783919597991</v>
      </c>
      <c r="S110" s="23">
        <v>1592</v>
      </c>
      <c r="T110" s="23">
        <v>0.41509433962264153</v>
      </c>
      <c r="U110" s="23">
        <v>1590</v>
      </c>
      <c r="V110" s="23">
        <v>0.68213166144200632</v>
      </c>
      <c r="W110" s="23">
        <v>1595</v>
      </c>
      <c r="X110" s="23">
        <v>0.52608422375864239</v>
      </c>
      <c r="Y110" s="23">
        <v>1591</v>
      </c>
      <c r="Z110" s="23">
        <v>7.2509457755359399E-2</v>
      </c>
      <c r="AA110" s="23">
        <v>1586</v>
      </c>
      <c r="AB110" s="23">
        <v>0.96433041301627032</v>
      </c>
      <c r="AC110" s="23">
        <v>1598</v>
      </c>
      <c r="AD110" s="23">
        <v>0.78647463994990607</v>
      </c>
      <c r="AE110" s="23">
        <v>1597</v>
      </c>
      <c r="AF110" s="23">
        <v>0.89469808541973495</v>
      </c>
      <c r="AG110" s="23">
        <v>1358</v>
      </c>
      <c r="AH110" s="23">
        <v>0.90996309963099631</v>
      </c>
      <c r="AI110" s="23">
        <v>1355</v>
      </c>
      <c r="AJ110" s="23">
        <v>0.81376215407629016</v>
      </c>
      <c r="AK110" s="23">
        <v>1337</v>
      </c>
      <c r="AL110" s="23">
        <v>0.9192751235584844</v>
      </c>
      <c r="AM110" s="23">
        <v>1214</v>
      </c>
      <c r="AN110" s="23">
        <v>0.84144030322173091</v>
      </c>
      <c r="AO110" s="23">
        <v>1583</v>
      </c>
      <c r="AP110" s="23">
        <v>0.87176247631080228</v>
      </c>
      <c r="AQ110" s="23">
        <v>1583</v>
      </c>
      <c r="AR110" s="23">
        <v>0.93619709412507901</v>
      </c>
      <c r="AS110" s="23">
        <v>1583</v>
      </c>
      <c r="AT110" s="23">
        <v>0.76556543837357049</v>
      </c>
      <c r="AU110" s="23">
        <v>1574</v>
      </c>
    </row>
    <row r="111" spans="1:47" x14ac:dyDescent="0.25">
      <c r="A111" s="22" t="str">
        <f t="shared" si="2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1543</v>
      </c>
      <c r="H111" s="23">
        <v>0.93764988009592332</v>
      </c>
      <c r="I111" s="23">
        <v>1251</v>
      </c>
      <c r="J111" s="23">
        <v>0.22275641025641027</v>
      </c>
      <c r="K111" s="23">
        <v>1248</v>
      </c>
      <c r="L111" s="23">
        <v>0.74558587479935789</v>
      </c>
      <c r="M111" s="23">
        <v>1246</v>
      </c>
      <c r="N111" s="23">
        <v>0.3352044907778669</v>
      </c>
      <c r="O111" s="23">
        <v>1247</v>
      </c>
      <c r="P111" s="23">
        <v>0.12269446672012831</v>
      </c>
      <c r="Q111" s="23">
        <v>1247</v>
      </c>
      <c r="R111" s="23">
        <v>0.3733974358974359</v>
      </c>
      <c r="S111" s="23">
        <v>1248</v>
      </c>
      <c r="T111" s="23">
        <v>0.5513643659711075</v>
      </c>
      <c r="U111" s="23">
        <v>1246</v>
      </c>
      <c r="V111" s="23">
        <v>0.46709470304975925</v>
      </c>
      <c r="W111" s="23">
        <v>1246</v>
      </c>
      <c r="X111" s="23">
        <v>0.243785084202085</v>
      </c>
      <c r="Y111" s="23">
        <v>1247</v>
      </c>
      <c r="Z111" s="23">
        <v>0.1745776347546259</v>
      </c>
      <c r="AA111" s="23">
        <v>1243</v>
      </c>
      <c r="AB111" s="23">
        <v>0.9574638844301766</v>
      </c>
      <c r="AC111" s="23">
        <v>1246</v>
      </c>
      <c r="AD111" s="23">
        <v>0.6284109149277689</v>
      </c>
      <c r="AE111" s="23">
        <v>1246</v>
      </c>
      <c r="AF111" s="23">
        <v>0.92280701754385963</v>
      </c>
      <c r="AG111" s="23">
        <v>1140</v>
      </c>
      <c r="AH111" s="23">
        <v>0.93684210526315792</v>
      </c>
      <c r="AI111" s="23">
        <v>1140</v>
      </c>
      <c r="AJ111" s="23">
        <v>0.86061151079136688</v>
      </c>
      <c r="AK111" s="23">
        <v>1112</v>
      </c>
      <c r="AL111" s="23">
        <v>0.94159113796576033</v>
      </c>
      <c r="AM111" s="23">
        <v>993</v>
      </c>
      <c r="AN111" s="23">
        <v>0.8602409638554217</v>
      </c>
      <c r="AO111" s="23">
        <v>1245</v>
      </c>
      <c r="AP111" s="23">
        <v>0.88164251207729472</v>
      </c>
      <c r="AQ111" s="23">
        <v>1242</v>
      </c>
      <c r="AR111" s="23">
        <v>0.95241935483870965</v>
      </c>
      <c r="AS111" s="23">
        <v>1240</v>
      </c>
      <c r="AT111" s="23">
        <v>0.80744336569579289</v>
      </c>
      <c r="AU111" s="23">
        <v>1236</v>
      </c>
    </row>
    <row r="112" spans="1:47" x14ac:dyDescent="0.25">
      <c r="A112" s="22" t="str">
        <f t="shared" si="2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87</v>
      </c>
      <c r="H112" s="23">
        <v>0.875</v>
      </c>
      <c r="I112" s="23">
        <v>72</v>
      </c>
      <c r="J112" s="23">
        <v>0.1111111111111111</v>
      </c>
      <c r="K112" s="23">
        <v>72</v>
      </c>
      <c r="L112" s="23">
        <v>0.81944444444444442</v>
      </c>
      <c r="M112" s="23">
        <v>72</v>
      </c>
      <c r="N112" s="23">
        <v>0.52777777777777779</v>
      </c>
      <c r="O112" s="23">
        <v>72</v>
      </c>
      <c r="P112" s="23">
        <v>0.20833333333333334</v>
      </c>
      <c r="Q112" s="23">
        <v>72</v>
      </c>
      <c r="R112" s="23">
        <v>0.1111111111111111</v>
      </c>
      <c r="S112" s="23">
        <v>72</v>
      </c>
      <c r="T112" s="23">
        <v>0.323943661971831</v>
      </c>
      <c r="U112" s="23">
        <v>71</v>
      </c>
      <c r="V112" s="23">
        <v>0.69444444444444442</v>
      </c>
      <c r="W112" s="23">
        <v>72</v>
      </c>
      <c r="X112" s="23">
        <v>0.56944444444444442</v>
      </c>
      <c r="Y112" s="23">
        <v>72</v>
      </c>
      <c r="Z112" s="23">
        <v>1.3888888888888888E-2</v>
      </c>
      <c r="AA112" s="23">
        <v>72</v>
      </c>
      <c r="AB112" s="23">
        <v>0.9859154929577465</v>
      </c>
      <c r="AC112" s="23">
        <v>71</v>
      </c>
      <c r="AD112" s="23">
        <v>0.39436619718309857</v>
      </c>
      <c r="AE112" s="23">
        <v>71</v>
      </c>
      <c r="AF112" s="23">
        <v>0.93650793650793651</v>
      </c>
      <c r="AG112" s="23">
        <v>63</v>
      </c>
      <c r="AH112" s="23">
        <v>0.93548387096774188</v>
      </c>
      <c r="AI112" s="23">
        <v>62</v>
      </c>
      <c r="AJ112" s="23">
        <v>0.82258064516129037</v>
      </c>
      <c r="AK112" s="23">
        <v>62</v>
      </c>
      <c r="AL112" s="23">
        <v>0.94230769230769229</v>
      </c>
      <c r="AM112" s="23">
        <v>52</v>
      </c>
      <c r="AN112" s="23">
        <v>0.92957746478873238</v>
      </c>
      <c r="AO112" s="23">
        <v>71</v>
      </c>
      <c r="AP112" s="23">
        <v>0.85915492957746475</v>
      </c>
      <c r="AQ112" s="23">
        <v>71</v>
      </c>
      <c r="AR112" s="23">
        <v>0.9285714285714286</v>
      </c>
      <c r="AS112" s="23">
        <v>70</v>
      </c>
      <c r="AT112" s="23">
        <v>0.88571428571428568</v>
      </c>
      <c r="AU112" s="23">
        <v>70</v>
      </c>
    </row>
    <row r="113" spans="1:47" x14ac:dyDescent="0.25">
      <c r="A113" s="22" t="str">
        <f t="shared" si="2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0.88571428571428568</v>
      </c>
      <c r="I113" s="23">
        <v>35</v>
      </c>
      <c r="J113" s="23">
        <v>0.5714285714285714</v>
      </c>
      <c r="K113" s="23">
        <v>35</v>
      </c>
      <c r="L113" s="23">
        <v>0.91428571428571426</v>
      </c>
      <c r="M113" s="23">
        <v>35</v>
      </c>
      <c r="N113" s="23">
        <v>0.37142857142857144</v>
      </c>
      <c r="O113" s="23">
        <v>35</v>
      </c>
      <c r="P113" s="23">
        <v>0.2</v>
      </c>
      <c r="Q113" s="23">
        <v>35</v>
      </c>
      <c r="R113" s="23">
        <v>0.23529411764705882</v>
      </c>
      <c r="S113" s="23">
        <v>34</v>
      </c>
      <c r="T113" s="23">
        <v>0.54285714285714282</v>
      </c>
      <c r="U113" s="23">
        <v>35</v>
      </c>
      <c r="V113" s="23">
        <v>0.6</v>
      </c>
      <c r="W113" s="23">
        <v>35</v>
      </c>
      <c r="X113" s="23">
        <v>0.6</v>
      </c>
      <c r="Y113" s="23">
        <v>35</v>
      </c>
      <c r="Z113" s="23">
        <v>5.7142857142857141E-2</v>
      </c>
      <c r="AA113" s="23">
        <v>35</v>
      </c>
      <c r="AB113" s="23">
        <v>1</v>
      </c>
      <c r="AC113" s="23">
        <v>35</v>
      </c>
      <c r="AD113" s="23">
        <v>0.51428571428571423</v>
      </c>
      <c r="AE113" s="23">
        <v>35</v>
      </c>
      <c r="AF113" s="23">
        <v>0.88888888888888884</v>
      </c>
      <c r="AG113" s="23">
        <v>18</v>
      </c>
      <c r="AH113" s="23">
        <v>0.77777777777777779</v>
      </c>
      <c r="AI113" s="23">
        <v>18</v>
      </c>
      <c r="AJ113" s="23">
        <v>0.72222222222222221</v>
      </c>
      <c r="AK113" s="23">
        <v>18</v>
      </c>
      <c r="AL113" s="23">
        <v>0.94444444444444442</v>
      </c>
      <c r="AM113" s="23">
        <v>18</v>
      </c>
      <c r="AN113" s="23">
        <v>0.91428571428571426</v>
      </c>
      <c r="AO113" s="23">
        <v>35</v>
      </c>
      <c r="AP113" s="23">
        <v>0.8571428571428571</v>
      </c>
      <c r="AQ113" s="23">
        <v>35</v>
      </c>
      <c r="AR113" s="23">
        <v>1</v>
      </c>
      <c r="AS113" s="23">
        <v>35</v>
      </c>
      <c r="AT113" s="23">
        <v>0.94285714285714284</v>
      </c>
      <c r="AU113" s="23">
        <v>35</v>
      </c>
    </row>
    <row r="114" spans="1:47" x14ac:dyDescent="0.25">
      <c r="A114" s="22" t="str">
        <f t="shared" si="2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403</v>
      </c>
      <c r="H114" s="23">
        <v>0.91279069767441856</v>
      </c>
      <c r="I114" s="23">
        <v>344</v>
      </c>
      <c r="J114" s="23">
        <v>0.1282798833819242</v>
      </c>
      <c r="K114" s="23">
        <v>343</v>
      </c>
      <c r="L114" s="23">
        <v>0.87755102040816324</v>
      </c>
      <c r="M114" s="23">
        <v>343</v>
      </c>
      <c r="N114" s="23">
        <v>0.39650145772594753</v>
      </c>
      <c r="O114" s="23">
        <v>343</v>
      </c>
      <c r="P114" s="23">
        <v>0.10495626822157435</v>
      </c>
      <c r="Q114" s="23">
        <v>343</v>
      </c>
      <c r="R114" s="23">
        <v>0.11370262390670553</v>
      </c>
      <c r="S114" s="23">
        <v>343</v>
      </c>
      <c r="T114" s="23">
        <v>0.28279883381924198</v>
      </c>
      <c r="U114" s="23">
        <v>343</v>
      </c>
      <c r="V114" s="23">
        <v>0.47660818713450293</v>
      </c>
      <c r="W114" s="23">
        <v>342</v>
      </c>
      <c r="X114" s="23">
        <v>0.3888888888888889</v>
      </c>
      <c r="Y114" s="23">
        <v>342</v>
      </c>
      <c r="Z114" s="23">
        <v>3.2163742690058478E-2</v>
      </c>
      <c r="AA114" s="23">
        <v>342</v>
      </c>
      <c r="AB114" s="23">
        <v>0.99416909620991256</v>
      </c>
      <c r="AC114" s="23">
        <v>343</v>
      </c>
      <c r="AD114" s="23">
        <v>0.42690058479532161</v>
      </c>
      <c r="AE114" s="23">
        <v>342</v>
      </c>
      <c r="AF114" s="23">
        <v>0.90169491525423728</v>
      </c>
      <c r="AG114" s="23">
        <v>295</v>
      </c>
      <c r="AH114" s="23">
        <v>0.84121621621621623</v>
      </c>
      <c r="AI114" s="23">
        <v>296</v>
      </c>
      <c r="AJ114" s="23">
        <v>0.78819444444444442</v>
      </c>
      <c r="AK114" s="23">
        <v>288</v>
      </c>
      <c r="AL114" s="23">
        <v>0.85140562248995988</v>
      </c>
      <c r="AM114" s="23">
        <v>249</v>
      </c>
      <c r="AN114" s="23">
        <v>0.83430232558139539</v>
      </c>
      <c r="AO114" s="23">
        <v>344</v>
      </c>
      <c r="AP114" s="23">
        <v>0.69476744186046513</v>
      </c>
      <c r="AQ114" s="23">
        <v>344</v>
      </c>
      <c r="AR114" s="23">
        <v>0.97368421052631582</v>
      </c>
      <c r="AS114" s="23">
        <v>342</v>
      </c>
      <c r="AT114" s="23">
        <v>0.88011695906432752</v>
      </c>
      <c r="AU114" s="23">
        <v>342</v>
      </c>
    </row>
    <row r="115" spans="1:47" x14ac:dyDescent="0.25">
      <c r="A115" s="22" t="str">
        <f t="shared" si="2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367</v>
      </c>
      <c r="H115" s="23">
        <v>0.91721854304635764</v>
      </c>
      <c r="I115" s="23">
        <v>302</v>
      </c>
      <c r="J115" s="23">
        <v>0.38538205980066448</v>
      </c>
      <c r="K115" s="23">
        <v>301</v>
      </c>
      <c r="L115" s="23">
        <v>0.86423841059602646</v>
      </c>
      <c r="M115" s="23">
        <v>302</v>
      </c>
      <c r="N115" s="23">
        <v>0.42715231788079472</v>
      </c>
      <c r="O115" s="23">
        <v>302</v>
      </c>
      <c r="P115" s="23">
        <v>9.9667774086378738E-2</v>
      </c>
      <c r="Q115" s="23">
        <v>301</v>
      </c>
      <c r="R115" s="23">
        <v>0.21926910299003322</v>
      </c>
      <c r="S115" s="23">
        <v>301</v>
      </c>
      <c r="T115" s="23">
        <v>0.44370860927152317</v>
      </c>
      <c r="U115" s="23">
        <v>302</v>
      </c>
      <c r="V115" s="23">
        <v>0.57947019867549665</v>
      </c>
      <c r="W115" s="23">
        <v>302</v>
      </c>
      <c r="X115" s="23">
        <v>0.40728476821192056</v>
      </c>
      <c r="Y115" s="23">
        <v>302</v>
      </c>
      <c r="Z115" s="23">
        <v>8.2781456953642391E-2</v>
      </c>
      <c r="AA115" s="23">
        <v>302</v>
      </c>
      <c r="AB115" s="23">
        <v>0.99335548172757471</v>
      </c>
      <c r="AC115" s="23">
        <v>301</v>
      </c>
      <c r="AD115" s="23">
        <v>0.35906040268456374</v>
      </c>
      <c r="AE115" s="23">
        <v>298</v>
      </c>
      <c r="AF115" s="23">
        <v>0.8833333333333333</v>
      </c>
      <c r="AG115" s="23">
        <v>300</v>
      </c>
      <c r="AH115" s="23">
        <v>0.86531986531986527</v>
      </c>
      <c r="AI115" s="23">
        <v>297</v>
      </c>
      <c r="AJ115" s="23">
        <v>0.84931506849315064</v>
      </c>
      <c r="AK115" s="23">
        <v>292</v>
      </c>
      <c r="AL115" s="23">
        <v>0.84482758620689657</v>
      </c>
      <c r="AM115" s="23">
        <v>232</v>
      </c>
      <c r="AN115" s="23">
        <v>0.89700996677740863</v>
      </c>
      <c r="AO115" s="23">
        <v>301</v>
      </c>
      <c r="AP115" s="23">
        <v>0.89</v>
      </c>
      <c r="AQ115" s="23">
        <v>300</v>
      </c>
      <c r="AR115" s="23">
        <v>0.97306397306397308</v>
      </c>
      <c r="AS115" s="23">
        <v>297</v>
      </c>
      <c r="AT115" s="23">
        <v>0.88552188552188549</v>
      </c>
      <c r="AU115" s="23">
        <v>297</v>
      </c>
    </row>
    <row r="116" spans="1:47" x14ac:dyDescent="0.25">
      <c r="A116" s="22" t="str">
        <f t="shared" si="2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824</v>
      </c>
      <c r="H116" s="23">
        <v>0.9069069069069069</v>
      </c>
      <c r="I116" s="23">
        <v>666</v>
      </c>
      <c r="J116" s="23">
        <v>0.22507552870090636</v>
      </c>
      <c r="K116" s="23">
        <v>662</v>
      </c>
      <c r="L116" s="23">
        <v>0.81981981981981977</v>
      </c>
      <c r="M116" s="23">
        <v>666</v>
      </c>
      <c r="N116" s="23">
        <v>0.51578947368421058</v>
      </c>
      <c r="O116" s="23">
        <v>665</v>
      </c>
      <c r="P116" s="23">
        <v>0.11295180722891567</v>
      </c>
      <c r="Q116" s="23">
        <v>664</v>
      </c>
      <c r="R116" s="23">
        <v>0.12650602409638553</v>
      </c>
      <c r="S116" s="23">
        <v>664</v>
      </c>
      <c r="T116" s="23">
        <v>0.31221719457013575</v>
      </c>
      <c r="U116" s="23">
        <v>663</v>
      </c>
      <c r="V116" s="23">
        <v>0.56240601503759402</v>
      </c>
      <c r="W116" s="23">
        <v>665</v>
      </c>
      <c r="X116" s="23">
        <v>0.3493975903614458</v>
      </c>
      <c r="Y116" s="23">
        <v>664</v>
      </c>
      <c r="Z116" s="23">
        <v>5.7315233785822019E-2</v>
      </c>
      <c r="AA116" s="23">
        <v>663</v>
      </c>
      <c r="AB116" s="23">
        <v>0.99099099099099097</v>
      </c>
      <c r="AC116" s="23">
        <v>666</v>
      </c>
      <c r="AD116" s="23">
        <v>0.47209653092006032</v>
      </c>
      <c r="AE116" s="23">
        <v>663</v>
      </c>
      <c r="AF116" s="23">
        <v>0.89879931389365353</v>
      </c>
      <c r="AG116" s="23">
        <v>583</v>
      </c>
      <c r="AH116" s="23">
        <v>0.82989690721649489</v>
      </c>
      <c r="AI116" s="23">
        <v>582</v>
      </c>
      <c r="AJ116" s="23">
        <v>0.78103448275862064</v>
      </c>
      <c r="AK116" s="23">
        <v>580</v>
      </c>
      <c r="AL116" s="23">
        <v>0.84242424242424241</v>
      </c>
      <c r="AM116" s="23">
        <v>495</v>
      </c>
      <c r="AN116" s="23">
        <v>0.92307692307692313</v>
      </c>
      <c r="AO116" s="23">
        <v>663</v>
      </c>
      <c r="AP116" s="23">
        <v>0.88922610015174508</v>
      </c>
      <c r="AQ116" s="23">
        <v>659</v>
      </c>
      <c r="AR116" s="23">
        <v>0.92738275340393339</v>
      </c>
      <c r="AS116" s="23">
        <v>661</v>
      </c>
      <c r="AT116" s="23">
        <v>0.90591805766312594</v>
      </c>
      <c r="AU116" s="23">
        <v>659</v>
      </c>
    </row>
    <row r="117" spans="1:47" x14ac:dyDescent="0.25">
      <c r="A117" s="22" t="str">
        <f t="shared" si="2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306</v>
      </c>
      <c r="H117" s="23">
        <v>0.98127340823970033</v>
      </c>
      <c r="I117" s="23">
        <v>267</v>
      </c>
      <c r="J117" s="23">
        <v>0.1198501872659176</v>
      </c>
      <c r="K117" s="23">
        <v>267</v>
      </c>
      <c r="L117" s="23">
        <v>0.6992481203007519</v>
      </c>
      <c r="M117" s="23">
        <v>266</v>
      </c>
      <c r="N117" s="23">
        <v>0.74531835205992514</v>
      </c>
      <c r="O117" s="23">
        <v>267</v>
      </c>
      <c r="P117" s="23">
        <v>8.98876404494382E-2</v>
      </c>
      <c r="Q117" s="23">
        <v>267</v>
      </c>
      <c r="R117" s="23">
        <v>0.15413533834586465</v>
      </c>
      <c r="S117" s="23">
        <v>266</v>
      </c>
      <c r="T117" s="23">
        <v>0.38951310861423222</v>
      </c>
      <c r="U117" s="23">
        <v>267</v>
      </c>
      <c r="V117" s="23">
        <v>0.75939849624060152</v>
      </c>
      <c r="W117" s="23">
        <v>266</v>
      </c>
      <c r="X117" s="23">
        <v>0.37453183520599254</v>
      </c>
      <c r="Y117" s="23">
        <v>267</v>
      </c>
      <c r="Z117" s="23">
        <v>8.98876404494382E-2</v>
      </c>
      <c r="AA117" s="23">
        <v>267</v>
      </c>
      <c r="AB117" s="23">
        <v>0.9887640449438202</v>
      </c>
      <c r="AC117" s="23">
        <v>267</v>
      </c>
      <c r="AD117" s="23">
        <v>0.5864661654135338</v>
      </c>
      <c r="AE117" s="23">
        <v>266</v>
      </c>
      <c r="AF117" s="23">
        <v>0.90763052208835338</v>
      </c>
      <c r="AG117" s="23">
        <v>249</v>
      </c>
      <c r="AH117" s="23">
        <v>0.89959839357429716</v>
      </c>
      <c r="AI117" s="23">
        <v>249</v>
      </c>
      <c r="AJ117" s="23">
        <v>0.88888888888888884</v>
      </c>
      <c r="AK117" s="23">
        <v>243</v>
      </c>
      <c r="AL117" s="23">
        <v>0.92237442922374424</v>
      </c>
      <c r="AM117" s="23">
        <v>219</v>
      </c>
      <c r="AN117" s="23">
        <v>0.89849624060150379</v>
      </c>
      <c r="AO117" s="23">
        <v>266</v>
      </c>
      <c r="AP117" s="23">
        <v>0.90977443609022557</v>
      </c>
      <c r="AQ117" s="23">
        <v>266</v>
      </c>
      <c r="AR117" s="23">
        <v>0.97348484848484851</v>
      </c>
      <c r="AS117" s="23">
        <v>264</v>
      </c>
      <c r="AT117" s="23">
        <v>0.89615384615384619</v>
      </c>
      <c r="AU117" s="23">
        <v>260</v>
      </c>
    </row>
    <row r="118" spans="1:47" x14ac:dyDescent="0.25">
      <c r="A118" s="22" t="str">
        <f t="shared" si="2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324</v>
      </c>
      <c r="H118" s="23">
        <v>0.90405904059040587</v>
      </c>
      <c r="I118" s="23">
        <v>271</v>
      </c>
      <c r="J118" s="23">
        <v>0.13333333333333333</v>
      </c>
      <c r="K118" s="23">
        <v>270</v>
      </c>
      <c r="L118" s="23">
        <v>0.8</v>
      </c>
      <c r="M118" s="23">
        <v>270</v>
      </c>
      <c r="N118" s="23">
        <v>0.35555555555555557</v>
      </c>
      <c r="O118" s="23">
        <v>270</v>
      </c>
      <c r="P118" s="23">
        <v>0.18148148148148149</v>
      </c>
      <c r="Q118" s="23">
        <v>270</v>
      </c>
      <c r="R118" s="23">
        <v>0.12592592592592591</v>
      </c>
      <c r="S118" s="23">
        <v>270</v>
      </c>
      <c r="T118" s="23">
        <v>0.3037037037037037</v>
      </c>
      <c r="U118" s="23">
        <v>270</v>
      </c>
      <c r="V118" s="23">
        <v>0.52767527675276749</v>
      </c>
      <c r="W118" s="23">
        <v>271</v>
      </c>
      <c r="X118" s="23">
        <v>0.41635687732342008</v>
      </c>
      <c r="Y118" s="23">
        <v>269</v>
      </c>
      <c r="Z118" s="23">
        <v>5.5555555555555552E-2</v>
      </c>
      <c r="AA118" s="23">
        <v>270</v>
      </c>
      <c r="AB118" s="23">
        <v>0.98892988929889303</v>
      </c>
      <c r="AC118" s="23">
        <v>271</v>
      </c>
      <c r="AD118" s="23">
        <v>0.63197026022304836</v>
      </c>
      <c r="AE118" s="23">
        <v>269</v>
      </c>
      <c r="AF118" s="23">
        <v>0.90783410138248843</v>
      </c>
      <c r="AG118" s="23">
        <v>217</v>
      </c>
      <c r="AH118" s="23">
        <v>0.82949308755760365</v>
      </c>
      <c r="AI118" s="23">
        <v>217</v>
      </c>
      <c r="AJ118" s="23">
        <v>0.80092592592592593</v>
      </c>
      <c r="AK118" s="23">
        <v>216</v>
      </c>
      <c r="AL118" s="23">
        <v>0.8324873096446701</v>
      </c>
      <c r="AM118" s="23">
        <v>197</v>
      </c>
      <c r="AN118" s="23">
        <v>0.86567164179104472</v>
      </c>
      <c r="AO118" s="23">
        <v>268</v>
      </c>
      <c r="AP118" s="23">
        <v>0.81412639405204457</v>
      </c>
      <c r="AQ118" s="23">
        <v>269</v>
      </c>
      <c r="AR118" s="23">
        <v>0.92936802973977695</v>
      </c>
      <c r="AS118" s="23">
        <v>269</v>
      </c>
      <c r="AT118" s="23">
        <v>0.84644194756554303</v>
      </c>
      <c r="AU118" s="23">
        <v>267</v>
      </c>
    </row>
    <row r="119" spans="1:47" x14ac:dyDescent="0.25">
      <c r="A119" s="22" t="str">
        <f t="shared" si="2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1857</v>
      </c>
      <c r="H119" s="23">
        <v>0.83789473684210525</v>
      </c>
      <c r="I119" s="23">
        <v>1425</v>
      </c>
      <c r="J119" s="23">
        <v>0.8714887640449438</v>
      </c>
      <c r="K119" s="23">
        <v>1424</v>
      </c>
      <c r="L119" s="23">
        <v>0.94022503516174405</v>
      </c>
      <c r="M119" s="23">
        <v>1422</v>
      </c>
      <c r="N119" s="23">
        <v>0.45179451090781142</v>
      </c>
      <c r="O119" s="23">
        <v>1421</v>
      </c>
      <c r="P119" s="23">
        <v>0.36849507735583686</v>
      </c>
      <c r="Q119" s="23">
        <v>1422</v>
      </c>
      <c r="R119" s="23">
        <v>0.21141649048625794</v>
      </c>
      <c r="S119" s="23">
        <v>1419</v>
      </c>
      <c r="T119" s="23">
        <v>0.45159010600706712</v>
      </c>
      <c r="U119" s="23">
        <v>1415</v>
      </c>
      <c r="V119" s="23">
        <v>0.67464788732394365</v>
      </c>
      <c r="W119" s="23">
        <v>1420</v>
      </c>
      <c r="X119" s="23">
        <v>0.75369458128078815</v>
      </c>
      <c r="Y119" s="23">
        <v>1421</v>
      </c>
      <c r="Z119" s="23">
        <v>8.809020436927413E-2</v>
      </c>
      <c r="AA119" s="23">
        <v>1419</v>
      </c>
      <c r="AB119" s="23">
        <v>0.92394366197183098</v>
      </c>
      <c r="AC119" s="23">
        <v>1420</v>
      </c>
      <c r="AD119" s="23">
        <v>0.7528169014084507</v>
      </c>
      <c r="AE119" s="23">
        <v>1420</v>
      </c>
      <c r="AF119" s="23">
        <v>0.92568659127625197</v>
      </c>
      <c r="AG119" s="23">
        <v>1238</v>
      </c>
      <c r="AH119" s="23">
        <v>0.92120227457351744</v>
      </c>
      <c r="AI119" s="23">
        <v>1231</v>
      </c>
      <c r="AJ119" s="23">
        <v>0.84340425531914898</v>
      </c>
      <c r="AK119" s="23">
        <v>1175</v>
      </c>
      <c r="AL119" s="23">
        <v>0.94773519163763065</v>
      </c>
      <c r="AM119" s="23">
        <v>574</v>
      </c>
      <c r="AN119" s="23">
        <v>0.8975265017667845</v>
      </c>
      <c r="AO119" s="23">
        <v>1415</v>
      </c>
      <c r="AP119" s="23">
        <v>0.88613861386138615</v>
      </c>
      <c r="AQ119" s="23">
        <v>1414</v>
      </c>
      <c r="AR119" s="23">
        <v>0.93905031892274982</v>
      </c>
      <c r="AS119" s="23">
        <v>1411</v>
      </c>
      <c r="AT119" s="23">
        <v>0.84270462633451959</v>
      </c>
      <c r="AU119" s="23">
        <v>1405</v>
      </c>
    </row>
    <row r="120" spans="1:47" x14ac:dyDescent="0.25">
      <c r="A120" s="22" t="str">
        <f t="shared" si="2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1172</v>
      </c>
      <c r="H120" s="23">
        <v>0.96</v>
      </c>
      <c r="I120" s="23">
        <v>975</v>
      </c>
      <c r="J120" s="23">
        <v>0.15226337448559671</v>
      </c>
      <c r="K120" s="23">
        <v>972</v>
      </c>
      <c r="L120" s="23">
        <v>0.65740740740740744</v>
      </c>
      <c r="M120" s="23">
        <v>972</v>
      </c>
      <c r="N120" s="23">
        <v>0.51189245087900725</v>
      </c>
      <c r="O120" s="23">
        <v>967</v>
      </c>
      <c r="P120" s="23">
        <v>8.6330935251798566E-2</v>
      </c>
      <c r="Q120" s="23">
        <v>973</v>
      </c>
      <c r="R120" s="23">
        <v>0.21649484536082475</v>
      </c>
      <c r="S120" s="23">
        <v>970</v>
      </c>
      <c r="T120" s="23">
        <v>0.4247422680412371</v>
      </c>
      <c r="U120" s="23">
        <v>970</v>
      </c>
      <c r="V120" s="23">
        <v>0.60703205791106518</v>
      </c>
      <c r="W120" s="23">
        <v>967</v>
      </c>
      <c r="X120" s="23">
        <v>0.33230134158926727</v>
      </c>
      <c r="Y120" s="23">
        <v>969</v>
      </c>
      <c r="Z120" s="23">
        <v>7.1280991735537189E-2</v>
      </c>
      <c r="AA120" s="23">
        <v>968</v>
      </c>
      <c r="AB120" s="23">
        <v>0.97743589743589743</v>
      </c>
      <c r="AC120" s="23">
        <v>975</v>
      </c>
      <c r="AD120" s="23">
        <v>0.65226337448559668</v>
      </c>
      <c r="AE120" s="23">
        <v>972</v>
      </c>
      <c r="AF120" s="23">
        <v>0.90697674418604646</v>
      </c>
      <c r="AG120" s="23">
        <v>860</v>
      </c>
      <c r="AH120" s="23">
        <v>0.93960511033681771</v>
      </c>
      <c r="AI120" s="23">
        <v>861</v>
      </c>
      <c r="AJ120" s="23">
        <v>0.88692579505300351</v>
      </c>
      <c r="AK120" s="23">
        <v>849</v>
      </c>
      <c r="AL120" s="23">
        <v>0.9630642954856361</v>
      </c>
      <c r="AM120" s="23">
        <v>731</v>
      </c>
      <c r="AN120" s="23">
        <v>0.92028985507246375</v>
      </c>
      <c r="AO120" s="23">
        <v>966</v>
      </c>
      <c r="AP120" s="23">
        <v>0.91987513007284083</v>
      </c>
      <c r="AQ120" s="23">
        <v>961</v>
      </c>
      <c r="AR120" s="23">
        <v>0.96357960457856395</v>
      </c>
      <c r="AS120" s="23">
        <v>961</v>
      </c>
      <c r="AT120" s="23">
        <v>0.88253638253638256</v>
      </c>
      <c r="AU120" s="23">
        <v>962</v>
      </c>
    </row>
    <row r="121" spans="1:47" x14ac:dyDescent="0.25">
      <c r="A121" s="22" t="str">
        <f t="shared" si="2"/>
        <v>2011UO_ALL_</v>
      </c>
      <c r="C121" s="1" t="s">
        <v>59</v>
      </c>
      <c r="D121" t="s">
        <v>476</v>
      </c>
      <c r="E121">
        <v>2011</v>
      </c>
      <c r="F121" s="1">
        <v>0</v>
      </c>
      <c r="G121" s="1">
        <v>6462</v>
      </c>
      <c r="H121" s="1">
        <v>0.91711986077876873</v>
      </c>
      <c r="I121" s="1">
        <v>4597</v>
      </c>
      <c r="J121" s="1">
        <v>0.47066521264994549</v>
      </c>
      <c r="K121" s="1">
        <v>4585</v>
      </c>
      <c r="L121" s="1">
        <v>0.87994780339277945</v>
      </c>
      <c r="M121" s="1">
        <v>4598</v>
      </c>
      <c r="N121" s="1">
        <v>0.43735018522553931</v>
      </c>
      <c r="O121" s="1">
        <v>4589</v>
      </c>
      <c r="P121" s="1">
        <v>0.20540776275621456</v>
      </c>
      <c r="Q121" s="1">
        <v>4586</v>
      </c>
      <c r="R121" s="1">
        <v>0.15314136125654451</v>
      </c>
      <c r="S121" s="1">
        <v>4584</v>
      </c>
      <c r="T121" s="1">
        <v>0.36067366579177601</v>
      </c>
      <c r="U121" s="1">
        <v>4572</v>
      </c>
      <c r="V121" s="1">
        <v>0.55153628241446939</v>
      </c>
      <c r="W121" s="1">
        <v>4589</v>
      </c>
      <c r="X121" s="1">
        <v>0.45087336244541487</v>
      </c>
      <c r="Y121" s="1">
        <v>4580</v>
      </c>
      <c r="Z121" s="1">
        <v>7.8860898138006577E-2</v>
      </c>
      <c r="AA121" s="1">
        <v>4565</v>
      </c>
      <c r="AB121" s="1">
        <v>0.96457291893066721</v>
      </c>
      <c r="AC121" s="1">
        <v>4601</v>
      </c>
      <c r="AD121" s="1">
        <v>0.62652972027972031</v>
      </c>
      <c r="AE121" s="1">
        <v>4576</v>
      </c>
      <c r="AF121" s="1">
        <v>0.91448382126348227</v>
      </c>
      <c r="AG121" s="1">
        <v>3894</v>
      </c>
      <c r="AH121" s="1">
        <v>0.8991014120667522</v>
      </c>
      <c r="AI121" s="1">
        <v>3895</v>
      </c>
      <c r="AJ121" s="1">
        <v>0.86375321336760924</v>
      </c>
      <c r="AK121" s="1">
        <v>3890</v>
      </c>
      <c r="AL121" s="1">
        <v>0.93661060802069862</v>
      </c>
      <c r="AM121" s="1">
        <v>3865</v>
      </c>
      <c r="AN121" s="1">
        <v>0.89764295067656041</v>
      </c>
      <c r="AO121" s="1">
        <v>4582</v>
      </c>
      <c r="AP121" s="1">
        <v>0.90883253170091827</v>
      </c>
      <c r="AQ121" s="1">
        <v>4574</v>
      </c>
      <c r="AR121" s="1">
        <v>0.94887480882674236</v>
      </c>
      <c r="AS121" s="1">
        <v>4577</v>
      </c>
      <c r="AT121" s="1">
        <v>0.8306010928961749</v>
      </c>
      <c r="AU121" s="1">
        <v>4575</v>
      </c>
    </row>
    <row r="122" spans="1:47" x14ac:dyDescent="0.25">
      <c r="A122" s="22" t="str">
        <f t="shared" si="2"/>
        <v>2011UOAAA</v>
      </c>
      <c r="C122" s="1" t="s">
        <v>59</v>
      </c>
      <c r="D122" s="1" t="s">
        <v>61</v>
      </c>
      <c r="E122">
        <v>2011</v>
      </c>
      <c r="F122" s="1">
        <v>1</v>
      </c>
      <c r="G122" s="1">
        <v>409</v>
      </c>
      <c r="H122" s="1">
        <v>0.93979933110367897</v>
      </c>
      <c r="I122" s="1">
        <v>299</v>
      </c>
      <c r="J122" s="1">
        <v>0.31756756756756754</v>
      </c>
      <c r="K122" s="1">
        <v>296</v>
      </c>
      <c r="L122" s="1">
        <v>0.92333333333333334</v>
      </c>
      <c r="M122" s="1">
        <v>300</v>
      </c>
      <c r="N122" s="1">
        <v>0.49163879598662208</v>
      </c>
      <c r="O122" s="1">
        <v>299</v>
      </c>
      <c r="P122" s="1">
        <v>0.17114093959731544</v>
      </c>
      <c r="Q122" s="1">
        <v>298</v>
      </c>
      <c r="R122" s="1">
        <v>6.0402684563758392E-2</v>
      </c>
      <c r="S122" s="1">
        <v>298</v>
      </c>
      <c r="T122" s="1">
        <v>0.23232323232323232</v>
      </c>
      <c r="U122" s="1">
        <v>297</v>
      </c>
      <c r="V122" s="1">
        <v>0.63087248322147649</v>
      </c>
      <c r="W122" s="1">
        <v>298</v>
      </c>
      <c r="X122" s="1">
        <v>0.44966442953020136</v>
      </c>
      <c r="Y122" s="1">
        <v>298</v>
      </c>
      <c r="Z122" s="1">
        <v>5.7239057239057242E-2</v>
      </c>
      <c r="AA122" s="1">
        <v>297</v>
      </c>
      <c r="AB122" s="1">
        <v>0.98327759197324416</v>
      </c>
      <c r="AC122" s="1">
        <v>299</v>
      </c>
      <c r="AD122" s="1">
        <v>0.48993288590604028</v>
      </c>
      <c r="AE122" s="1">
        <v>298</v>
      </c>
      <c r="AF122" s="1">
        <v>0.92</v>
      </c>
      <c r="AG122" s="1">
        <v>300</v>
      </c>
      <c r="AH122" s="1">
        <v>0.83</v>
      </c>
      <c r="AI122" s="1">
        <v>300</v>
      </c>
      <c r="AJ122" s="1">
        <v>0.78333333333333333</v>
      </c>
      <c r="AK122" s="1">
        <v>300</v>
      </c>
      <c r="AL122" s="1">
        <v>0.89189189189189189</v>
      </c>
      <c r="AM122" s="1">
        <v>296</v>
      </c>
      <c r="AN122" s="1">
        <v>0.89666666666666661</v>
      </c>
      <c r="AO122" s="1">
        <v>300</v>
      </c>
      <c r="AP122" s="1">
        <v>0.89898989898989901</v>
      </c>
      <c r="AQ122" s="1">
        <v>297</v>
      </c>
      <c r="AR122" s="1">
        <v>0.93959731543624159</v>
      </c>
      <c r="AS122" s="1">
        <v>298</v>
      </c>
      <c r="AT122" s="1">
        <v>0.8825503355704698</v>
      </c>
      <c r="AU122" s="1">
        <v>298</v>
      </c>
    </row>
    <row r="123" spans="1:47" x14ac:dyDescent="0.25">
      <c r="A123" s="22" t="str">
        <f t="shared" si="2"/>
        <v>2011UOCAS Hum</v>
      </c>
      <c r="C123" s="1" t="s">
        <v>59</v>
      </c>
      <c r="D123" s="1" t="s">
        <v>62</v>
      </c>
      <c r="E123">
        <v>2011</v>
      </c>
      <c r="F123" s="1">
        <v>1</v>
      </c>
      <c r="G123" s="1">
        <v>657</v>
      </c>
      <c r="H123" s="1">
        <v>0.94791666666666663</v>
      </c>
      <c r="I123" s="1">
        <v>480</v>
      </c>
      <c r="J123" s="1">
        <v>0.13598326359832635</v>
      </c>
      <c r="K123" s="1">
        <v>478</v>
      </c>
      <c r="L123" s="1">
        <v>0.74791666666666667</v>
      </c>
      <c r="M123" s="1">
        <v>480</v>
      </c>
      <c r="N123" s="1">
        <v>0.58037578288100211</v>
      </c>
      <c r="O123" s="1">
        <v>479</v>
      </c>
      <c r="P123" s="1">
        <v>0.100418410041841</v>
      </c>
      <c r="Q123" s="1">
        <v>478</v>
      </c>
      <c r="R123" s="1">
        <v>0.10714285714285714</v>
      </c>
      <c r="S123" s="1">
        <v>476</v>
      </c>
      <c r="T123" s="1">
        <v>0.27882599580712786</v>
      </c>
      <c r="U123" s="1">
        <v>477</v>
      </c>
      <c r="V123" s="1">
        <v>0.61875000000000002</v>
      </c>
      <c r="W123" s="1">
        <v>480</v>
      </c>
      <c r="X123" s="1">
        <v>0.25894736842105265</v>
      </c>
      <c r="Y123" s="1">
        <v>475</v>
      </c>
      <c r="Z123" s="1">
        <v>3.7894736842105266E-2</v>
      </c>
      <c r="AA123" s="1">
        <v>475</v>
      </c>
      <c r="AB123" s="1">
        <v>0.97505197505197505</v>
      </c>
      <c r="AC123" s="1">
        <v>481</v>
      </c>
      <c r="AD123" s="1">
        <v>0.54697286012526092</v>
      </c>
      <c r="AE123" s="1">
        <v>479</v>
      </c>
      <c r="AF123" s="1">
        <v>0.91041666666666665</v>
      </c>
      <c r="AG123" s="1">
        <v>480</v>
      </c>
      <c r="AH123" s="1">
        <v>0.92291666666666672</v>
      </c>
      <c r="AI123" s="1">
        <v>480</v>
      </c>
      <c r="AJ123" s="1">
        <v>0.91249999999999998</v>
      </c>
      <c r="AK123" s="1">
        <v>480</v>
      </c>
      <c r="AL123" s="1">
        <v>0.95387840670859536</v>
      </c>
      <c r="AM123" s="1">
        <v>477</v>
      </c>
      <c r="AN123" s="1">
        <v>0.92708333333333337</v>
      </c>
      <c r="AO123" s="1">
        <v>480</v>
      </c>
      <c r="AP123" s="1">
        <v>0.95198329853862218</v>
      </c>
      <c r="AQ123" s="1">
        <v>479</v>
      </c>
      <c r="AR123" s="1">
        <v>0.98333333333333328</v>
      </c>
      <c r="AS123" s="1">
        <v>480</v>
      </c>
      <c r="AT123" s="1">
        <v>0.92500000000000004</v>
      </c>
      <c r="AU123" s="1">
        <v>480</v>
      </c>
    </row>
    <row r="124" spans="1:47" x14ac:dyDescent="0.25">
      <c r="A124" s="22" t="str">
        <f t="shared" si="2"/>
        <v>2011UOCAS NatSci</v>
      </c>
      <c r="C124" s="1" t="s">
        <v>59</v>
      </c>
      <c r="D124" s="1" t="s">
        <v>63</v>
      </c>
      <c r="E124">
        <v>2011</v>
      </c>
      <c r="F124" s="1">
        <v>1</v>
      </c>
      <c r="G124" s="1">
        <v>1411</v>
      </c>
      <c r="H124" s="1">
        <v>0.94798822374877334</v>
      </c>
      <c r="I124" s="1">
        <v>1019</v>
      </c>
      <c r="J124" s="1">
        <v>0.55599214145383102</v>
      </c>
      <c r="K124" s="1">
        <v>1018</v>
      </c>
      <c r="L124" s="1">
        <v>0.90569744597249513</v>
      </c>
      <c r="M124" s="1">
        <v>1018</v>
      </c>
      <c r="N124" s="1">
        <v>0.27165354330708663</v>
      </c>
      <c r="O124" s="1">
        <v>1016</v>
      </c>
      <c r="P124" s="1">
        <v>0.20669291338582677</v>
      </c>
      <c r="Q124" s="1">
        <v>1016</v>
      </c>
      <c r="R124" s="1">
        <v>0.10935960591133005</v>
      </c>
      <c r="S124" s="1">
        <v>1015</v>
      </c>
      <c r="T124" s="1">
        <v>0.22879684418145957</v>
      </c>
      <c r="U124" s="1">
        <v>1014</v>
      </c>
      <c r="V124" s="1">
        <v>0.35073891625615766</v>
      </c>
      <c r="W124" s="1">
        <v>1015</v>
      </c>
      <c r="X124" s="1">
        <v>0.49409448818897639</v>
      </c>
      <c r="Y124" s="1">
        <v>1016</v>
      </c>
      <c r="Z124" s="1">
        <v>5.8358061325420374E-2</v>
      </c>
      <c r="AA124" s="1">
        <v>1011</v>
      </c>
      <c r="AB124" s="1">
        <v>0.96856581532416508</v>
      </c>
      <c r="AC124" s="1">
        <v>1018</v>
      </c>
      <c r="AD124" s="1">
        <v>0.81083743842364531</v>
      </c>
      <c r="AE124" s="1">
        <v>1015</v>
      </c>
      <c r="AF124" s="1">
        <v>0.89970501474926257</v>
      </c>
      <c r="AG124" s="1">
        <v>1017</v>
      </c>
      <c r="AH124" s="1">
        <v>0.89566929133858264</v>
      </c>
      <c r="AI124" s="1">
        <v>1016</v>
      </c>
      <c r="AJ124" s="1">
        <v>0.8379446640316206</v>
      </c>
      <c r="AK124" s="1">
        <v>1012</v>
      </c>
      <c r="AL124" s="1">
        <v>0.94747274529236869</v>
      </c>
      <c r="AM124" s="1">
        <v>1009</v>
      </c>
      <c r="AN124" s="1">
        <v>0.87549407114624511</v>
      </c>
      <c r="AO124" s="1">
        <v>1012</v>
      </c>
      <c r="AP124" s="1">
        <v>0.89822134387351782</v>
      </c>
      <c r="AQ124" s="1">
        <v>1012</v>
      </c>
      <c r="AR124" s="1">
        <v>0.94955489614243327</v>
      </c>
      <c r="AS124" s="1">
        <v>1011</v>
      </c>
      <c r="AT124" s="1">
        <v>0.80434782608695654</v>
      </c>
      <c r="AU124" s="1">
        <v>1012</v>
      </c>
    </row>
    <row r="125" spans="1:47" x14ac:dyDescent="0.25">
      <c r="A125" s="22" t="str">
        <f t="shared" si="2"/>
        <v>2011UOCAS SocSci</v>
      </c>
      <c r="C125" s="1" t="s">
        <v>59</v>
      </c>
      <c r="D125" s="1" t="s">
        <v>64</v>
      </c>
      <c r="E125">
        <v>2011</v>
      </c>
      <c r="F125" s="1">
        <v>1</v>
      </c>
      <c r="G125" s="1">
        <v>1178</v>
      </c>
      <c r="H125" s="1">
        <v>0.94502923976608189</v>
      </c>
      <c r="I125" s="1">
        <v>855</v>
      </c>
      <c r="J125" s="1">
        <v>0.27667057444314186</v>
      </c>
      <c r="K125" s="1">
        <v>853</v>
      </c>
      <c r="L125" s="1">
        <v>0.76725146198830407</v>
      </c>
      <c r="M125" s="1">
        <v>855</v>
      </c>
      <c r="N125" s="1">
        <v>0.45901639344262296</v>
      </c>
      <c r="O125" s="1">
        <v>854</v>
      </c>
      <c r="P125" s="1">
        <v>0.1395076201641266</v>
      </c>
      <c r="Q125" s="1">
        <v>853</v>
      </c>
      <c r="R125" s="1">
        <v>0.22365339578454332</v>
      </c>
      <c r="S125" s="1">
        <v>854</v>
      </c>
      <c r="T125" s="1">
        <v>0.40845070422535212</v>
      </c>
      <c r="U125" s="1">
        <v>852</v>
      </c>
      <c r="V125" s="1">
        <v>0.62295081967213117</v>
      </c>
      <c r="W125" s="1">
        <v>854</v>
      </c>
      <c r="X125" s="1">
        <v>0.29929577464788731</v>
      </c>
      <c r="Y125" s="1">
        <v>852</v>
      </c>
      <c r="Z125" s="1">
        <v>0.1136094674556213</v>
      </c>
      <c r="AA125" s="1">
        <v>845</v>
      </c>
      <c r="AB125" s="1">
        <v>0.96612149532710279</v>
      </c>
      <c r="AC125" s="1">
        <v>856</v>
      </c>
      <c r="AD125" s="1">
        <v>0.602112676056338</v>
      </c>
      <c r="AE125" s="1">
        <v>852</v>
      </c>
      <c r="AF125" s="1">
        <v>0.91705607476635509</v>
      </c>
      <c r="AG125" s="1">
        <v>856</v>
      </c>
      <c r="AH125" s="1">
        <v>0.92648774795799305</v>
      </c>
      <c r="AI125" s="1">
        <v>857</v>
      </c>
      <c r="AJ125" s="1">
        <v>0.8865497076023392</v>
      </c>
      <c r="AK125" s="1">
        <v>855</v>
      </c>
      <c r="AL125" s="1">
        <v>0.94457547169811318</v>
      </c>
      <c r="AM125" s="1">
        <v>848</v>
      </c>
      <c r="AN125" s="1">
        <v>0.87544065804935367</v>
      </c>
      <c r="AO125" s="1">
        <v>851</v>
      </c>
      <c r="AP125" s="1">
        <v>0.9178403755868545</v>
      </c>
      <c r="AQ125" s="1">
        <v>852</v>
      </c>
      <c r="AR125" s="1">
        <v>0.960093896713615</v>
      </c>
      <c r="AS125" s="1">
        <v>852</v>
      </c>
      <c r="AT125" s="1">
        <v>0.82921083627797409</v>
      </c>
      <c r="AU125" s="1">
        <v>849</v>
      </c>
    </row>
    <row r="126" spans="1:47" x14ac:dyDescent="0.25">
      <c r="A126" s="22" t="str">
        <f t="shared" ref="A126:A189" si="3">E126&amp;C126&amp;D126</f>
        <v>2011UOEducation</v>
      </c>
      <c r="C126" s="1" t="s">
        <v>59</v>
      </c>
      <c r="D126" s="1" t="s">
        <v>65</v>
      </c>
      <c r="E126">
        <v>2011</v>
      </c>
      <c r="F126" s="1">
        <v>1</v>
      </c>
      <c r="G126" s="1">
        <v>286</v>
      </c>
      <c r="H126" s="1">
        <v>0.84905660377358494</v>
      </c>
      <c r="I126" s="1">
        <v>212</v>
      </c>
      <c r="J126" s="1">
        <v>0.26442307692307693</v>
      </c>
      <c r="K126" s="1">
        <v>208</v>
      </c>
      <c r="L126" s="1">
        <v>0.96682464454976302</v>
      </c>
      <c r="M126" s="1">
        <v>211</v>
      </c>
      <c r="N126" s="1">
        <v>0.30476190476190479</v>
      </c>
      <c r="O126" s="1">
        <v>210</v>
      </c>
      <c r="P126" s="1">
        <v>0.26190476190476192</v>
      </c>
      <c r="Q126" s="1">
        <v>210</v>
      </c>
      <c r="R126" s="1">
        <v>0.13270142180094788</v>
      </c>
      <c r="S126" s="1">
        <v>211</v>
      </c>
      <c r="T126" s="1">
        <v>0.39523809523809522</v>
      </c>
      <c r="U126" s="1">
        <v>210</v>
      </c>
      <c r="V126" s="1">
        <v>0.3923444976076555</v>
      </c>
      <c r="W126" s="1">
        <v>209</v>
      </c>
      <c r="X126" s="1">
        <v>0.3923444976076555</v>
      </c>
      <c r="Y126" s="1">
        <v>209</v>
      </c>
      <c r="Z126" s="1">
        <v>4.7393364928909949E-2</v>
      </c>
      <c r="AA126" s="1">
        <v>211</v>
      </c>
      <c r="AB126" s="1">
        <v>0.99052132701421802</v>
      </c>
      <c r="AC126" s="1">
        <v>211</v>
      </c>
      <c r="AD126" s="1">
        <v>0.84210526315789469</v>
      </c>
      <c r="AE126" s="1">
        <v>209</v>
      </c>
      <c r="AF126" s="1">
        <v>0.91469194312796209</v>
      </c>
      <c r="AG126" s="1">
        <v>211</v>
      </c>
      <c r="AH126" s="1">
        <v>0.88151658767772512</v>
      </c>
      <c r="AI126" s="1">
        <v>211</v>
      </c>
      <c r="AJ126" s="1">
        <v>0.87203791469194314</v>
      </c>
      <c r="AK126" s="1">
        <v>211</v>
      </c>
      <c r="AL126" s="1">
        <v>0.91826923076923073</v>
      </c>
      <c r="AM126" s="1">
        <v>208</v>
      </c>
      <c r="AN126" s="1">
        <v>0.90995260663507105</v>
      </c>
      <c r="AO126" s="1">
        <v>211</v>
      </c>
      <c r="AP126" s="1">
        <v>0.93364928909952605</v>
      </c>
      <c r="AQ126" s="1">
        <v>211</v>
      </c>
      <c r="AR126" s="1">
        <v>0.93809523809523809</v>
      </c>
      <c r="AS126" s="1">
        <v>210</v>
      </c>
      <c r="AT126" s="1">
        <v>0.83412322274881512</v>
      </c>
      <c r="AU126" s="1">
        <v>211</v>
      </c>
    </row>
    <row r="127" spans="1:47" x14ac:dyDescent="0.25">
      <c r="A127" s="22" t="str">
        <f t="shared" si="3"/>
        <v>2011UOJournalism</v>
      </c>
      <c r="C127" s="1" t="s">
        <v>59</v>
      </c>
      <c r="D127" s="1" t="s">
        <v>66</v>
      </c>
      <c r="E127">
        <v>2011</v>
      </c>
      <c r="F127" s="1">
        <v>1</v>
      </c>
      <c r="G127" s="1">
        <v>505</v>
      </c>
      <c r="H127" s="1">
        <v>0.91954022988505746</v>
      </c>
      <c r="I127" s="1">
        <v>348</v>
      </c>
      <c r="J127" s="1">
        <v>0.47838616714697407</v>
      </c>
      <c r="K127" s="1">
        <v>347</v>
      </c>
      <c r="L127" s="1">
        <v>0.94571428571428573</v>
      </c>
      <c r="M127" s="1">
        <v>350</v>
      </c>
      <c r="N127" s="1">
        <v>0.49283667621776506</v>
      </c>
      <c r="O127" s="1">
        <v>349</v>
      </c>
      <c r="P127" s="1">
        <v>0.17478510028653296</v>
      </c>
      <c r="Q127" s="1">
        <v>349</v>
      </c>
      <c r="R127" s="1">
        <v>0.15186246418338109</v>
      </c>
      <c r="S127" s="1">
        <v>349</v>
      </c>
      <c r="T127" s="1">
        <v>0.3554913294797688</v>
      </c>
      <c r="U127" s="1">
        <v>346</v>
      </c>
      <c r="V127" s="1">
        <v>0.65902578796561606</v>
      </c>
      <c r="W127" s="1">
        <v>349</v>
      </c>
      <c r="X127" s="1">
        <v>0.57999999999999996</v>
      </c>
      <c r="Y127" s="1">
        <v>350</v>
      </c>
      <c r="Z127" s="1">
        <v>6.8767908309455589E-2</v>
      </c>
      <c r="AA127" s="1">
        <v>349</v>
      </c>
      <c r="AB127" s="1">
        <v>0.97994269340974216</v>
      </c>
      <c r="AC127" s="1">
        <v>349</v>
      </c>
      <c r="AD127" s="1">
        <v>0.3045977011494253</v>
      </c>
      <c r="AE127" s="1">
        <v>348</v>
      </c>
      <c r="AF127" s="1">
        <v>0.9454022988505747</v>
      </c>
      <c r="AG127" s="1">
        <v>348</v>
      </c>
      <c r="AH127" s="1">
        <v>0.89017341040462428</v>
      </c>
      <c r="AI127" s="1">
        <v>346</v>
      </c>
      <c r="AJ127" s="1">
        <v>0.87643678160919536</v>
      </c>
      <c r="AK127" s="1">
        <v>348</v>
      </c>
      <c r="AL127" s="1">
        <v>0.9221902017291066</v>
      </c>
      <c r="AM127" s="1">
        <v>347</v>
      </c>
      <c r="AN127" s="1">
        <v>0.95702005730659023</v>
      </c>
      <c r="AO127" s="1">
        <v>349</v>
      </c>
      <c r="AP127" s="1">
        <v>0.89913544668587897</v>
      </c>
      <c r="AQ127" s="1">
        <v>347</v>
      </c>
      <c r="AR127" s="1">
        <v>0.95389048991354464</v>
      </c>
      <c r="AS127" s="1">
        <v>347</v>
      </c>
      <c r="AT127" s="1">
        <v>0.833810888252149</v>
      </c>
      <c r="AU127" s="1">
        <v>349</v>
      </c>
    </row>
    <row r="128" spans="1:47" x14ac:dyDescent="0.25">
      <c r="A128" s="22" t="str">
        <f t="shared" si="3"/>
        <v>2011UOLCB</v>
      </c>
      <c r="C128" s="1" t="s">
        <v>59</v>
      </c>
      <c r="D128" s="1" t="s">
        <v>67</v>
      </c>
      <c r="E128">
        <v>2011</v>
      </c>
      <c r="F128" s="1">
        <v>1</v>
      </c>
      <c r="G128" s="1">
        <v>927</v>
      </c>
      <c r="H128" s="1">
        <v>0.77392739273927391</v>
      </c>
      <c r="I128" s="1">
        <v>606</v>
      </c>
      <c r="J128" s="1">
        <v>0.88669950738916259</v>
      </c>
      <c r="K128" s="1">
        <v>609</v>
      </c>
      <c r="L128" s="1">
        <v>0.92927631578947367</v>
      </c>
      <c r="M128" s="1">
        <v>608</v>
      </c>
      <c r="N128" s="1">
        <v>0.41089108910891087</v>
      </c>
      <c r="O128" s="1">
        <v>606</v>
      </c>
      <c r="P128" s="1">
        <v>0.34925864909390447</v>
      </c>
      <c r="Q128" s="1">
        <v>607</v>
      </c>
      <c r="R128" s="1">
        <v>0.15321252059308071</v>
      </c>
      <c r="S128" s="1">
        <v>607</v>
      </c>
      <c r="T128" s="1">
        <v>0.35313531353135313</v>
      </c>
      <c r="U128" s="1">
        <v>606</v>
      </c>
      <c r="V128" s="1">
        <v>0.61412151067323484</v>
      </c>
      <c r="W128" s="1">
        <v>609</v>
      </c>
      <c r="X128" s="1">
        <v>0.68481848184818483</v>
      </c>
      <c r="Y128" s="1">
        <v>606</v>
      </c>
      <c r="Z128" s="1">
        <v>9.4370860927152314E-2</v>
      </c>
      <c r="AA128" s="1">
        <v>604</v>
      </c>
      <c r="AB128" s="1">
        <v>0.90327868852459015</v>
      </c>
      <c r="AC128" s="1">
        <v>610</v>
      </c>
      <c r="AD128" s="1">
        <v>0.62686567164179108</v>
      </c>
      <c r="AE128" s="1">
        <v>603</v>
      </c>
      <c r="AF128" s="1">
        <v>0.91986644407345575</v>
      </c>
      <c r="AG128" s="1">
        <v>599</v>
      </c>
      <c r="AH128" s="1">
        <v>0.91362126245847175</v>
      </c>
      <c r="AI128" s="1">
        <v>602</v>
      </c>
      <c r="AJ128" s="1">
        <v>0.8870431893687708</v>
      </c>
      <c r="AK128" s="1">
        <v>602</v>
      </c>
      <c r="AL128" s="1">
        <v>0.94323873121869783</v>
      </c>
      <c r="AM128" s="1">
        <v>599</v>
      </c>
      <c r="AN128" s="1">
        <v>0.91014975041597335</v>
      </c>
      <c r="AO128" s="1">
        <v>601</v>
      </c>
      <c r="AP128" s="1">
        <v>0.9137645107794361</v>
      </c>
      <c r="AQ128" s="1">
        <v>603</v>
      </c>
      <c r="AR128" s="1">
        <v>0.94186046511627908</v>
      </c>
      <c r="AS128" s="1">
        <v>602</v>
      </c>
      <c r="AT128" s="1">
        <v>0.84974958263772959</v>
      </c>
      <c r="AU128" s="1">
        <v>599</v>
      </c>
    </row>
    <row r="129" spans="1:47" x14ac:dyDescent="0.25">
      <c r="A129" s="22" t="str">
        <f t="shared" si="3"/>
        <v>2011UOMusic &amp; Dance</v>
      </c>
      <c r="C129" s="1" t="s">
        <v>59</v>
      </c>
      <c r="D129" s="1" t="s">
        <v>68</v>
      </c>
      <c r="E129">
        <v>2011</v>
      </c>
      <c r="F129" s="1">
        <v>1</v>
      </c>
      <c r="G129" s="1">
        <v>102</v>
      </c>
      <c r="H129" s="1">
        <v>0.91025641025641024</v>
      </c>
      <c r="I129" s="1">
        <v>78</v>
      </c>
      <c r="J129" s="1">
        <v>5.128205128205128E-2</v>
      </c>
      <c r="K129" s="1">
        <v>78</v>
      </c>
      <c r="L129" s="1">
        <v>0.89743589743589747</v>
      </c>
      <c r="M129" s="1">
        <v>78</v>
      </c>
      <c r="N129" s="1">
        <v>0.30769230769230771</v>
      </c>
      <c r="O129" s="1">
        <v>78</v>
      </c>
      <c r="P129" s="1">
        <v>0.16666666666666666</v>
      </c>
      <c r="Q129" s="1">
        <v>78</v>
      </c>
      <c r="R129" s="1">
        <v>2.564102564102564E-2</v>
      </c>
      <c r="S129" s="1">
        <v>78</v>
      </c>
      <c r="T129" s="1">
        <v>8.9743589743589744E-2</v>
      </c>
      <c r="U129" s="1">
        <v>78</v>
      </c>
      <c r="V129" s="1">
        <v>0.41025641025641024</v>
      </c>
      <c r="W129" s="1">
        <v>78</v>
      </c>
      <c r="X129" s="1">
        <v>0.42307692307692307</v>
      </c>
      <c r="Y129" s="1">
        <v>78</v>
      </c>
      <c r="Z129" s="1">
        <v>1.282051282051282E-2</v>
      </c>
      <c r="AA129" s="1">
        <v>78</v>
      </c>
      <c r="AB129" s="1">
        <v>1</v>
      </c>
      <c r="AC129" s="1">
        <v>78</v>
      </c>
      <c r="AD129" s="1">
        <v>0.58441558441558439</v>
      </c>
      <c r="AE129" s="1">
        <v>77</v>
      </c>
      <c r="AF129" s="1">
        <v>0.89610389610389607</v>
      </c>
      <c r="AG129" s="1">
        <v>77</v>
      </c>
      <c r="AH129" s="1">
        <v>0.75324675324675328</v>
      </c>
      <c r="AI129" s="1">
        <v>77</v>
      </c>
      <c r="AJ129" s="1">
        <v>0.69736842105263153</v>
      </c>
      <c r="AK129" s="1">
        <v>76</v>
      </c>
      <c r="AL129" s="1">
        <v>0.82666666666666666</v>
      </c>
      <c r="AM129" s="1">
        <v>75</v>
      </c>
      <c r="AN129" s="1">
        <v>0.87012987012987009</v>
      </c>
      <c r="AO129" s="1">
        <v>77</v>
      </c>
      <c r="AP129" s="1">
        <v>0.82894736842105265</v>
      </c>
      <c r="AQ129" s="1">
        <v>76</v>
      </c>
      <c r="AR129" s="1">
        <v>0.89610389610389607</v>
      </c>
      <c r="AS129" s="1">
        <v>77</v>
      </c>
      <c r="AT129" s="1">
        <v>0.87012987012987009</v>
      </c>
      <c r="AU129" s="1">
        <v>77</v>
      </c>
    </row>
    <row r="130" spans="1:47" x14ac:dyDescent="0.25">
      <c r="A130" s="22" t="str">
        <f t="shared" si="3"/>
        <v>2011UOOther</v>
      </c>
      <c r="C130" s="1" t="s">
        <v>59</v>
      </c>
      <c r="D130" s="1" t="s">
        <v>69</v>
      </c>
      <c r="E130">
        <v>2011</v>
      </c>
      <c r="F130" s="1">
        <v>1</v>
      </c>
      <c r="G130" s="1">
        <v>987</v>
      </c>
      <c r="H130" s="1">
        <v>0.9514285714285714</v>
      </c>
      <c r="I130" s="1">
        <v>700</v>
      </c>
      <c r="J130" s="1">
        <v>0.61891117478510027</v>
      </c>
      <c r="K130" s="1">
        <v>698</v>
      </c>
      <c r="L130" s="1">
        <v>0.9484240687679083</v>
      </c>
      <c r="M130" s="1">
        <v>698</v>
      </c>
      <c r="N130" s="1">
        <v>0.58022922636103147</v>
      </c>
      <c r="O130" s="1">
        <v>698</v>
      </c>
      <c r="P130" s="1">
        <v>0.24820659971305595</v>
      </c>
      <c r="Q130" s="1">
        <v>697</v>
      </c>
      <c r="R130" s="1">
        <v>0.22270114942528735</v>
      </c>
      <c r="S130" s="1">
        <v>696</v>
      </c>
      <c r="T130" s="1">
        <v>0.63583815028901736</v>
      </c>
      <c r="U130" s="1">
        <v>692</v>
      </c>
      <c r="V130" s="1">
        <v>0.63127690100430411</v>
      </c>
      <c r="W130" s="1">
        <v>697</v>
      </c>
      <c r="X130" s="1">
        <v>0.45689655172413796</v>
      </c>
      <c r="Y130" s="1">
        <v>696</v>
      </c>
      <c r="Z130" s="1">
        <v>0.11223021582733812</v>
      </c>
      <c r="AA130" s="1">
        <v>695</v>
      </c>
      <c r="AB130" s="1">
        <v>0.97567954220314734</v>
      </c>
      <c r="AC130" s="1">
        <v>699</v>
      </c>
      <c r="AD130" s="1">
        <v>0.6014388489208633</v>
      </c>
      <c r="AE130" s="1">
        <v>695</v>
      </c>
      <c r="AF130" s="1">
        <v>1</v>
      </c>
      <c r="AG130" s="1">
        <v>6</v>
      </c>
      <c r="AH130" s="1">
        <v>0.66666666666666663</v>
      </c>
      <c r="AI130" s="1">
        <v>6</v>
      </c>
      <c r="AJ130" s="1">
        <v>0.83333333333333337</v>
      </c>
      <c r="AK130" s="1">
        <v>6</v>
      </c>
      <c r="AL130" s="1">
        <v>1</v>
      </c>
      <c r="AM130" s="1">
        <v>6</v>
      </c>
      <c r="AN130" s="1">
        <v>0.89586305278174039</v>
      </c>
      <c r="AO130" s="1">
        <v>701</v>
      </c>
      <c r="AP130" s="1">
        <v>0.88952654232424677</v>
      </c>
      <c r="AQ130" s="1">
        <v>697</v>
      </c>
      <c r="AR130" s="1">
        <v>0.92714285714285716</v>
      </c>
      <c r="AS130" s="1">
        <v>700</v>
      </c>
      <c r="AT130" s="1">
        <v>0.76</v>
      </c>
      <c r="AU130" s="1">
        <v>700</v>
      </c>
    </row>
    <row r="131" spans="1:47" x14ac:dyDescent="0.25">
      <c r="A131" s="22" t="str">
        <f t="shared" si="3"/>
        <v>2011UOENVIRONMENTAL STUDIES</v>
      </c>
      <c r="B131" s="1" t="s">
        <v>70</v>
      </c>
      <c r="C131" s="1" t="s">
        <v>59</v>
      </c>
      <c r="D131" s="1" t="s">
        <v>71</v>
      </c>
      <c r="E131">
        <v>2011</v>
      </c>
      <c r="F131" s="1">
        <v>2</v>
      </c>
      <c r="G131" s="1">
        <v>138</v>
      </c>
      <c r="H131" s="1">
        <v>0.93939393939393945</v>
      </c>
      <c r="I131" s="1">
        <v>99</v>
      </c>
      <c r="J131" s="1">
        <v>0.27272727272727271</v>
      </c>
      <c r="K131" s="1">
        <v>99</v>
      </c>
      <c r="L131" s="1">
        <v>0.91919191919191923</v>
      </c>
      <c r="M131" s="1">
        <v>99</v>
      </c>
      <c r="N131" s="1">
        <v>0.45454545454545453</v>
      </c>
      <c r="O131" s="1">
        <v>99</v>
      </c>
      <c r="P131" s="1">
        <v>0.10101010101010101</v>
      </c>
      <c r="Q131" s="1">
        <v>99</v>
      </c>
      <c r="R131" s="1">
        <v>9.0909090909090912E-2</v>
      </c>
      <c r="S131" s="1">
        <v>99</v>
      </c>
      <c r="T131" s="1">
        <v>0.36363636363636365</v>
      </c>
      <c r="U131" s="1">
        <v>99</v>
      </c>
      <c r="V131" s="1">
        <v>0.56565656565656564</v>
      </c>
      <c r="W131" s="1">
        <v>99</v>
      </c>
      <c r="X131" s="1">
        <v>0.24242424242424243</v>
      </c>
      <c r="Y131" s="1">
        <v>99</v>
      </c>
      <c r="Z131" s="1">
        <v>0.10309278350515463</v>
      </c>
      <c r="AA131" s="1">
        <v>97</v>
      </c>
      <c r="AB131" s="1">
        <v>0.96969696969696972</v>
      </c>
      <c r="AC131" s="1">
        <v>99</v>
      </c>
      <c r="AD131" s="1">
        <v>0.45454545454545453</v>
      </c>
      <c r="AE131" s="1">
        <v>99</v>
      </c>
      <c r="AF131" s="1">
        <v>0.92929292929292928</v>
      </c>
      <c r="AG131" s="1">
        <v>99</v>
      </c>
      <c r="AH131" s="1">
        <v>0.9494949494949495</v>
      </c>
      <c r="AI131" s="1">
        <v>99</v>
      </c>
      <c r="AJ131" s="1">
        <v>0.87878787878787878</v>
      </c>
      <c r="AK131" s="1">
        <v>99</v>
      </c>
      <c r="AL131" s="1">
        <v>0.93939393939393945</v>
      </c>
      <c r="AM131" s="1">
        <v>99</v>
      </c>
      <c r="AN131" s="1">
        <v>0.85858585858585856</v>
      </c>
      <c r="AO131" s="1">
        <v>99</v>
      </c>
      <c r="AP131" s="1">
        <v>0.91919191919191923</v>
      </c>
      <c r="AQ131" s="1">
        <v>99</v>
      </c>
      <c r="AR131" s="1">
        <v>1</v>
      </c>
      <c r="AS131" s="1">
        <v>99</v>
      </c>
      <c r="AT131" s="1">
        <v>0.7857142857142857</v>
      </c>
      <c r="AU131" s="1">
        <v>98</v>
      </c>
    </row>
    <row r="132" spans="1:47" x14ac:dyDescent="0.25">
      <c r="A132" s="22" t="str">
        <f t="shared" si="3"/>
        <v>2011UOARCHITECTURE &amp; INTERIOR ARCH</v>
      </c>
      <c r="B132" s="1" t="s">
        <v>72</v>
      </c>
      <c r="C132" s="1" t="s">
        <v>59</v>
      </c>
      <c r="D132" s="1" t="s">
        <v>73</v>
      </c>
      <c r="E132">
        <v>2011</v>
      </c>
      <c r="F132" s="1">
        <v>2</v>
      </c>
      <c r="G132" s="1">
        <v>120</v>
      </c>
      <c r="H132" s="1">
        <v>0.91764705882352937</v>
      </c>
      <c r="I132" s="1">
        <v>85</v>
      </c>
      <c r="J132" s="1">
        <v>0.32142857142857145</v>
      </c>
      <c r="K132" s="1">
        <v>84</v>
      </c>
      <c r="L132" s="1">
        <v>0.94117647058823528</v>
      </c>
      <c r="M132" s="1">
        <v>85</v>
      </c>
      <c r="N132" s="1">
        <v>0.6428571428571429</v>
      </c>
      <c r="O132" s="1">
        <v>84</v>
      </c>
      <c r="P132" s="1">
        <v>0.20238095238095238</v>
      </c>
      <c r="Q132" s="1">
        <v>84</v>
      </c>
      <c r="R132" s="1">
        <v>0</v>
      </c>
      <c r="S132" s="1">
        <v>84</v>
      </c>
      <c r="T132" s="1">
        <v>4.7619047619047616E-2</v>
      </c>
      <c r="U132" s="1">
        <v>84</v>
      </c>
      <c r="V132" s="1">
        <v>0.69047619047619047</v>
      </c>
      <c r="W132" s="1">
        <v>84</v>
      </c>
      <c r="X132" s="1">
        <v>0.63095238095238093</v>
      </c>
      <c r="Y132" s="1">
        <v>84</v>
      </c>
      <c r="Z132" s="1">
        <v>0</v>
      </c>
      <c r="AA132" s="1">
        <v>83</v>
      </c>
      <c r="AB132" s="1">
        <v>0.94117647058823528</v>
      </c>
      <c r="AC132" s="1">
        <v>85</v>
      </c>
      <c r="AD132" s="1">
        <v>0.38095238095238093</v>
      </c>
      <c r="AE132" s="1">
        <v>84</v>
      </c>
      <c r="AF132" s="1">
        <v>0.97647058823529409</v>
      </c>
      <c r="AG132" s="1">
        <v>85</v>
      </c>
      <c r="AH132" s="1">
        <v>0.88235294117647056</v>
      </c>
      <c r="AI132" s="1">
        <v>85</v>
      </c>
      <c r="AJ132" s="1">
        <v>0.72941176470588232</v>
      </c>
      <c r="AK132" s="1">
        <v>85</v>
      </c>
      <c r="AL132" s="1">
        <v>0.91463414634146345</v>
      </c>
      <c r="AM132" s="1">
        <v>82</v>
      </c>
      <c r="AN132" s="1">
        <v>0.88235294117647056</v>
      </c>
      <c r="AO132" s="1">
        <v>85</v>
      </c>
      <c r="AP132" s="1">
        <v>0.83333333333333337</v>
      </c>
      <c r="AQ132" s="1">
        <v>84</v>
      </c>
      <c r="AR132" s="1">
        <v>0.92941176470588238</v>
      </c>
      <c r="AS132" s="1">
        <v>85</v>
      </c>
      <c r="AT132" s="1">
        <v>0.90588235294117647</v>
      </c>
      <c r="AU132" s="1">
        <v>85</v>
      </c>
    </row>
    <row r="133" spans="1:47" x14ac:dyDescent="0.25">
      <c r="A133" s="22" t="str">
        <f t="shared" si="3"/>
        <v>2011UOLANDSCAPE ARCHITECTURE</v>
      </c>
      <c r="B133" s="1" t="s">
        <v>74</v>
      </c>
      <c r="C133" s="1" t="s">
        <v>59</v>
      </c>
      <c r="D133" s="1" t="s">
        <v>75</v>
      </c>
      <c r="E133">
        <v>2011</v>
      </c>
      <c r="F133" s="1">
        <v>2</v>
      </c>
      <c r="G133" s="1">
        <v>20</v>
      </c>
      <c r="H133" s="1">
        <v>1</v>
      </c>
      <c r="I133" s="1">
        <v>13</v>
      </c>
      <c r="J133" s="1">
        <v>0.58333333333333337</v>
      </c>
      <c r="K133" s="1">
        <v>12</v>
      </c>
      <c r="L133" s="1">
        <v>1</v>
      </c>
      <c r="M133" s="1">
        <v>13</v>
      </c>
      <c r="N133" s="1">
        <v>0.38461538461538464</v>
      </c>
      <c r="O133" s="1">
        <v>13</v>
      </c>
      <c r="P133" s="1">
        <v>0</v>
      </c>
      <c r="Q133" s="1">
        <v>12</v>
      </c>
      <c r="R133" s="1">
        <v>0</v>
      </c>
      <c r="S133" s="1">
        <v>12</v>
      </c>
      <c r="T133" s="1">
        <v>8.3333333333333329E-2</v>
      </c>
      <c r="U133" s="1">
        <v>12</v>
      </c>
      <c r="V133" s="1">
        <v>0.91666666666666663</v>
      </c>
      <c r="W133" s="1">
        <v>12</v>
      </c>
      <c r="X133" s="1">
        <v>0.58333333333333337</v>
      </c>
      <c r="Y133" s="1">
        <v>12</v>
      </c>
      <c r="Z133" s="1">
        <v>8.3333333333333329E-2</v>
      </c>
      <c r="AA133" s="1">
        <v>12</v>
      </c>
      <c r="AB133" s="1">
        <v>1</v>
      </c>
      <c r="AC133" s="1">
        <v>13</v>
      </c>
      <c r="AD133" s="1">
        <v>0.33333333333333331</v>
      </c>
      <c r="AE133" s="1">
        <v>12</v>
      </c>
      <c r="AF133" s="1">
        <v>0.92307692307692313</v>
      </c>
      <c r="AG133" s="1">
        <v>13</v>
      </c>
      <c r="AH133" s="1">
        <v>0.92307692307692313</v>
      </c>
      <c r="AI133" s="1">
        <v>13</v>
      </c>
      <c r="AJ133" s="1">
        <v>0.84615384615384615</v>
      </c>
      <c r="AK133" s="1">
        <v>13</v>
      </c>
      <c r="AL133" s="1">
        <v>0.92307692307692313</v>
      </c>
      <c r="AM133" s="1">
        <v>13</v>
      </c>
      <c r="AN133" s="1">
        <v>0.92307692307692313</v>
      </c>
      <c r="AO133" s="1">
        <v>13</v>
      </c>
      <c r="AP133" s="1">
        <v>0.84615384615384615</v>
      </c>
      <c r="AQ133" s="1">
        <v>13</v>
      </c>
      <c r="AR133" s="1">
        <v>0.84615384615384615</v>
      </c>
      <c r="AS133" s="1">
        <v>13</v>
      </c>
      <c r="AT133" s="1">
        <v>0.92307692307692313</v>
      </c>
      <c r="AU133" s="1">
        <v>13</v>
      </c>
    </row>
    <row r="134" spans="1:47" x14ac:dyDescent="0.25">
      <c r="A134" s="22" t="str">
        <f t="shared" si="3"/>
        <v>2011UOASIAN STUDIES</v>
      </c>
      <c r="B134" s="1" t="s">
        <v>76</v>
      </c>
      <c r="C134" s="1" t="s">
        <v>59</v>
      </c>
      <c r="D134" s="1" t="s">
        <v>77</v>
      </c>
      <c r="E134">
        <v>2011</v>
      </c>
      <c r="F134" s="1">
        <v>2</v>
      </c>
      <c r="G134" s="1">
        <v>6</v>
      </c>
      <c r="H134" s="1">
        <v>1</v>
      </c>
      <c r="I134" s="1">
        <v>3</v>
      </c>
      <c r="J134" s="1">
        <v>0</v>
      </c>
      <c r="K134" s="1">
        <v>3</v>
      </c>
      <c r="L134" s="1">
        <v>0.33333333333333331</v>
      </c>
      <c r="M134" s="1">
        <v>3</v>
      </c>
      <c r="N134" s="1">
        <v>0.66666666666666663</v>
      </c>
      <c r="O134" s="1">
        <v>3</v>
      </c>
      <c r="P134" s="1">
        <v>0</v>
      </c>
      <c r="Q134" s="1">
        <v>3</v>
      </c>
      <c r="R134" s="1">
        <v>0.33333333333333331</v>
      </c>
      <c r="S134" s="1">
        <v>3</v>
      </c>
      <c r="T134" s="1">
        <v>0.33333333333333331</v>
      </c>
      <c r="U134" s="1">
        <v>3</v>
      </c>
      <c r="V134" s="1">
        <v>1</v>
      </c>
      <c r="W134" s="1">
        <v>3</v>
      </c>
      <c r="X134" s="1">
        <v>0.33333333333333331</v>
      </c>
      <c r="Y134" s="1">
        <v>3</v>
      </c>
      <c r="Z134" s="1">
        <v>0</v>
      </c>
      <c r="AA134" s="1">
        <v>3</v>
      </c>
      <c r="AB134" s="1">
        <v>1</v>
      </c>
      <c r="AC134" s="1">
        <v>3</v>
      </c>
      <c r="AD134" s="1">
        <v>0.33333333333333331</v>
      </c>
      <c r="AE134" s="1">
        <v>3</v>
      </c>
      <c r="AF134" s="1">
        <v>1</v>
      </c>
      <c r="AG134" s="1">
        <v>3</v>
      </c>
      <c r="AH134" s="1">
        <v>0.66666666666666663</v>
      </c>
      <c r="AI134" s="1">
        <v>3</v>
      </c>
      <c r="AJ134" s="1">
        <v>0.66666666666666663</v>
      </c>
      <c r="AK134" s="1">
        <v>3</v>
      </c>
      <c r="AL134" s="1">
        <v>1</v>
      </c>
      <c r="AM134" s="1">
        <v>3</v>
      </c>
      <c r="AN134" s="1">
        <v>0.66666666666666663</v>
      </c>
      <c r="AO134" s="1">
        <v>3</v>
      </c>
      <c r="AP134" s="1">
        <v>1</v>
      </c>
      <c r="AQ134" s="1">
        <v>3</v>
      </c>
      <c r="AR134" s="1">
        <v>1</v>
      </c>
      <c r="AS134" s="1">
        <v>3</v>
      </c>
      <c r="AT134" s="1">
        <v>1</v>
      </c>
      <c r="AU134" s="1">
        <v>3</v>
      </c>
    </row>
    <row r="135" spans="1:47" x14ac:dyDescent="0.25">
      <c r="A135" s="22" t="str">
        <f t="shared" si="3"/>
        <v>2011UOLATIN AMERICAN STUDIES</v>
      </c>
      <c r="B135" s="1" t="s">
        <v>78</v>
      </c>
      <c r="C135" s="1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1</v>
      </c>
      <c r="I135" s="1">
        <v>2</v>
      </c>
      <c r="J135" s="1">
        <v>0</v>
      </c>
      <c r="K135" s="1">
        <v>2</v>
      </c>
      <c r="L135" s="1">
        <v>1</v>
      </c>
      <c r="M135" s="1">
        <v>2</v>
      </c>
      <c r="N135" s="1">
        <v>1</v>
      </c>
      <c r="O135" s="1">
        <v>2</v>
      </c>
      <c r="P135" s="1">
        <v>0</v>
      </c>
      <c r="Q135" s="1">
        <v>2</v>
      </c>
      <c r="R135" s="1">
        <v>0</v>
      </c>
      <c r="S135" s="1">
        <v>2</v>
      </c>
      <c r="T135" s="1">
        <v>0</v>
      </c>
      <c r="U135" s="1">
        <v>2</v>
      </c>
      <c r="V135" s="1">
        <v>1</v>
      </c>
      <c r="W135" s="1">
        <v>2</v>
      </c>
      <c r="X135" s="1">
        <v>0</v>
      </c>
      <c r="Y135" s="1">
        <v>2</v>
      </c>
      <c r="Z135" s="1">
        <v>0.5</v>
      </c>
      <c r="AA135" s="1">
        <v>2</v>
      </c>
      <c r="AB135" s="1">
        <v>1</v>
      </c>
      <c r="AC135" s="1">
        <v>2</v>
      </c>
      <c r="AD135" s="1">
        <v>1</v>
      </c>
      <c r="AE135" s="1">
        <v>2</v>
      </c>
      <c r="AF135" s="1">
        <v>1</v>
      </c>
      <c r="AG135" s="1">
        <v>2</v>
      </c>
      <c r="AH135" s="1">
        <v>1</v>
      </c>
      <c r="AI135" s="1">
        <v>2</v>
      </c>
      <c r="AJ135" s="1">
        <v>1</v>
      </c>
      <c r="AK135" s="1">
        <v>2</v>
      </c>
      <c r="AL135" s="1">
        <v>1</v>
      </c>
      <c r="AM135" s="1">
        <v>2</v>
      </c>
      <c r="AN135" s="1">
        <v>1</v>
      </c>
      <c r="AO135" s="1">
        <v>2</v>
      </c>
      <c r="AP135" s="1">
        <v>1</v>
      </c>
      <c r="AQ135" s="1">
        <v>2</v>
      </c>
      <c r="AR135" s="1">
        <v>1</v>
      </c>
      <c r="AS135" s="1">
        <v>2</v>
      </c>
      <c r="AT135" s="1">
        <v>1</v>
      </c>
      <c r="AU135" s="1">
        <v>2</v>
      </c>
    </row>
    <row r="136" spans="1:47" x14ac:dyDescent="0.25">
      <c r="A136" s="22" t="str">
        <f t="shared" si="3"/>
        <v>2011UORUSSIAN &amp; EAST EUROPEAN STUDIES</v>
      </c>
      <c r="B136" s="1" t="s">
        <v>80</v>
      </c>
      <c r="C136" s="1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1</v>
      </c>
      <c r="I136" s="1">
        <v>4</v>
      </c>
      <c r="J136" s="1">
        <v>0.25</v>
      </c>
      <c r="K136" s="1">
        <v>4</v>
      </c>
      <c r="L136" s="1">
        <v>0.75</v>
      </c>
      <c r="M136" s="1">
        <v>4</v>
      </c>
      <c r="N136" s="1">
        <v>1</v>
      </c>
      <c r="O136" s="1">
        <v>4</v>
      </c>
      <c r="P136" s="1">
        <v>0.25</v>
      </c>
      <c r="Q136" s="1">
        <v>4</v>
      </c>
      <c r="R136" s="1">
        <v>0</v>
      </c>
      <c r="S136" s="1">
        <v>4</v>
      </c>
      <c r="T136" s="1">
        <v>0.25</v>
      </c>
      <c r="U136" s="1">
        <v>4</v>
      </c>
      <c r="V136" s="1">
        <v>1</v>
      </c>
      <c r="W136" s="1">
        <v>4</v>
      </c>
      <c r="X136" s="1">
        <v>0.25</v>
      </c>
      <c r="Y136" s="1">
        <v>4</v>
      </c>
      <c r="Z136" s="1">
        <v>0</v>
      </c>
      <c r="AA136" s="1">
        <v>4</v>
      </c>
      <c r="AB136" s="1">
        <v>1</v>
      </c>
      <c r="AC136" s="1">
        <v>4</v>
      </c>
      <c r="AD136" s="1">
        <v>0.75</v>
      </c>
      <c r="AE136" s="1">
        <v>4</v>
      </c>
      <c r="AF136" s="1">
        <v>1</v>
      </c>
      <c r="AG136" s="1">
        <v>4</v>
      </c>
      <c r="AH136" s="1">
        <v>0.75</v>
      </c>
      <c r="AI136" s="1">
        <v>4</v>
      </c>
      <c r="AJ136" s="1">
        <v>1</v>
      </c>
      <c r="AK136" s="1">
        <v>4</v>
      </c>
      <c r="AL136" s="1">
        <v>1</v>
      </c>
      <c r="AM136" s="1">
        <v>4</v>
      </c>
      <c r="AN136" s="1">
        <v>1</v>
      </c>
      <c r="AO136" s="1">
        <v>4</v>
      </c>
      <c r="AP136" s="1">
        <v>0.75</v>
      </c>
      <c r="AQ136" s="1">
        <v>4</v>
      </c>
      <c r="AR136" s="1">
        <v>1</v>
      </c>
      <c r="AS136" s="1">
        <v>4</v>
      </c>
      <c r="AT136" s="1">
        <v>1</v>
      </c>
      <c r="AU136" s="1">
        <v>4</v>
      </c>
    </row>
    <row r="137" spans="1:47" x14ac:dyDescent="0.25">
      <c r="A137" s="22" t="str">
        <f t="shared" si="3"/>
        <v>2011UOWOMEN'S &amp; GENDER STUDIES</v>
      </c>
      <c r="B137" s="1" t="s">
        <v>82</v>
      </c>
      <c r="C137" s="1" t="s">
        <v>59</v>
      </c>
      <c r="D137" s="1" t="s">
        <v>60</v>
      </c>
      <c r="E137">
        <v>2011</v>
      </c>
      <c r="F137" s="1">
        <v>2</v>
      </c>
      <c r="G137" s="1">
        <v>17</v>
      </c>
      <c r="H137" s="1">
        <v>1</v>
      </c>
      <c r="I137" s="1">
        <v>11</v>
      </c>
      <c r="J137" s="1">
        <v>0</v>
      </c>
      <c r="K137" s="1">
        <v>11</v>
      </c>
      <c r="L137" s="1">
        <v>0.72727272727272729</v>
      </c>
      <c r="M137" s="1">
        <v>11</v>
      </c>
      <c r="N137" s="1">
        <v>9.0909090909090912E-2</v>
      </c>
      <c r="O137" s="1">
        <v>11</v>
      </c>
      <c r="P137" s="1">
        <v>0.18181818181818182</v>
      </c>
      <c r="Q137" s="1">
        <v>11</v>
      </c>
      <c r="R137" s="1">
        <v>0.36363636363636365</v>
      </c>
      <c r="S137" s="1">
        <v>11</v>
      </c>
      <c r="T137" s="1">
        <v>0.45454545454545453</v>
      </c>
      <c r="U137" s="1">
        <v>11</v>
      </c>
      <c r="V137" s="1">
        <v>0.27272727272727271</v>
      </c>
      <c r="W137" s="1">
        <v>11</v>
      </c>
      <c r="X137" s="1">
        <v>9.0909090909090912E-2</v>
      </c>
      <c r="Y137" s="1">
        <v>11</v>
      </c>
      <c r="Z137" s="1">
        <v>0</v>
      </c>
      <c r="AA137" s="1">
        <v>11</v>
      </c>
      <c r="AB137" s="1">
        <v>1</v>
      </c>
      <c r="AC137" s="1">
        <v>11</v>
      </c>
      <c r="AD137" s="1">
        <v>0.27272727272727271</v>
      </c>
      <c r="AE137" s="1">
        <v>11</v>
      </c>
      <c r="AF137" s="1">
        <v>1</v>
      </c>
      <c r="AG137" s="1">
        <v>11</v>
      </c>
      <c r="AH137" s="1">
        <v>1</v>
      </c>
      <c r="AI137" s="1">
        <v>11</v>
      </c>
      <c r="AJ137" s="1">
        <v>0.90909090909090906</v>
      </c>
      <c r="AK137" s="1">
        <v>11</v>
      </c>
      <c r="AL137" s="1">
        <v>1</v>
      </c>
      <c r="AM137" s="1">
        <v>11</v>
      </c>
      <c r="AN137" s="1">
        <v>1</v>
      </c>
      <c r="AO137" s="1">
        <v>11</v>
      </c>
      <c r="AP137" s="1">
        <v>1</v>
      </c>
      <c r="AQ137" s="1">
        <v>11</v>
      </c>
      <c r="AR137" s="1">
        <v>1</v>
      </c>
      <c r="AS137" s="1">
        <v>11</v>
      </c>
      <c r="AT137" s="1">
        <v>0.90909090909090906</v>
      </c>
      <c r="AU137" s="1">
        <v>11</v>
      </c>
    </row>
    <row r="138" spans="1:47" x14ac:dyDescent="0.25">
      <c r="A138" s="22" t="str">
        <f t="shared" si="3"/>
        <v>2011UOETHNIC STUDIES</v>
      </c>
      <c r="B138" s="1" t="s">
        <v>83</v>
      </c>
      <c r="C138" s="1" t="s">
        <v>59</v>
      </c>
      <c r="D138" s="1" t="s">
        <v>84</v>
      </c>
      <c r="E138">
        <v>2011</v>
      </c>
      <c r="F138" s="1">
        <v>2</v>
      </c>
      <c r="G138" s="1">
        <v>9</v>
      </c>
      <c r="H138" s="1">
        <v>0.8571428571428571</v>
      </c>
      <c r="I138" s="1">
        <v>7</v>
      </c>
      <c r="J138" s="1">
        <v>0.14285714285714285</v>
      </c>
      <c r="K138" s="1">
        <v>7</v>
      </c>
      <c r="L138" s="1">
        <v>0.8571428571428571</v>
      </c>
      <c r="M138" s="1">
        <v>7</v>
      </c>
      <c r="N138" s="1">
        <v>0.2857142857142857</v>
      </c>
      <c r="O138" s="1">
        <v>7</v>
      </c>
      <c r="P138" s="1">
        <v>0</v>
      </c>
      <c r="Q138" s="1">
        <v>7</v>
      </c>
      <c r="R138" s="1">
        <v>0.2857142857142857</v>
      </c>
      <c r="S138" s="1">
        <v>7</v>
      </c>
      <c r="T138" s="1">
        <v>0.42857142857142855</v>
      </c>
      <c r="U138" s="1">
        <v>7</v>
      </c>
      <c r="V138" s="1">
        <v>0.42857142857142855</v>
      </c>
      <c r="W138" s="1">
        <v>7</v>
      </c>
      <c r="X138" s="1">
        <v>0.14285714285714285</v>
      </c>
      <c r="Y138" s="1">
        <v>7</v>
      </c>
      <c r="Z138" s="1">
        <v>0.2857142857142857</v>
      </c>
      <c r="AA138" s="1">
        <v>7</v>
      </c>
      <c r="AB138" s="1">
        <v>1</v>
      </c>
      <c r="AC138" s="1">
        <v>7</v>
      </c>
      <c r="AD138" s="1">
        <v>0.42857142857142855</v>
      </c>
      <c r="AE138" s="1">
        <v>7</v>
      </c>
      <c r="AF138" s="1">
        <v>0.8571428571428571</v>
      </c>
      <c r="AG138" s="1">
        <v>7</v>
      </c>
      <c r="AH138" s="1">
        <v>1</v>
      </c>
      <c r="AI138" s="1">
        <v>7</v>
      </c>
      <c r="AJ138" s="1">
        <v>1</v>
      </c>
      <c r="AK138" s="1">
        <v>7</v>
      </c>
      <c r="AL138" s="1">
        <v>1</v>
      </c>
      <c r="AM138" s="1">
        <v>7</v>
      </c>
      <c r="AN138" s="1">
        <v>1</v>
      </c>
      <c r="AO138" s="1">
        <v>7</v>
      </c>
      <c r="AP138" s="1">
        <v>1</v>
      </c>
      <c r="AQ138" s="1">
        <v>7</v>
      </c>
      <c r="AR138" s="1">
        <v>1</v>
      </c>
      <c r="AS138" s="1">
        <v>7</v>
      </c>
      <c r="AT138" s="1">
        <v>1</v>
      </c>
      <c r="AU138" s="1">
        <v>7</v>
      </c>
    </row>
    <row r="139" spans="1:47" x14ac:dyDescent="0.25">
      <c r="A139" s="22" t="str">
        <f t="shared" si="3"/>
        <v>2011UOJOURNALISM &amp; COMMUNICATION</v>
      </c>
      <c r="B139" s="1" t="s">
        <v>85</v>
      </c>
      <c r="C139" s="1" t="s">
        <v>59</v>
      </c>
      <c r="D139" s="1" t="s">
        <v>86</v>
      </c>
      <c r="E139">
        <v>2011</v>
      </c>
      <c r="F139" s="1">
        <v>2</v>
      </c>
      <c r="G139" s="1">
        <v>505</v>
      </c>
      <c r="H139" s="1">
        <v>0.91954022988505746</v>
      </c>
      <c r="I139" s="1">
        <v>348</v>
      </c>
      <c r="J139" s="1">
        <v>0.47838616714697407</v>
      </c>
      <c r="K139" s="1">
        <v>347</v>
      </c>
      <c r="L139" s="1">
        <v>0.94571428571428573</v>
      </c>
      <c r="M139" s="1">
        <v>350</v>
      </c>
      <c r="N139" s="1">
        <v>0.49283667621776506</v>
      </c>
      <c r="O139" s="1">
        <v>349</v>
      </c>
      <c r="P139" s="1">
        <v>0.17478510028653296</v>
      </c>
      <c r="Q139" s="1">
        <v>349</v>
      </c>
      <c r="R139" s="1">
        <v>0.15186246418338109</v>
      </c>
      <c r="S139" s="1">
        <v>349</v>
      </c>
      <c r="T139" s="1">
        <v>0.3554913294797688</v>
      </c>
      <c r="U139" s="1">
        <v>346</v>
      </c>
      <c r="V139" s="1">
        <v>0.65902578796561606</v>
      </c>
      <c r="W139" s="1">
        <v>349</v>
      </c>
      <c r="X139" s="1">
        <v>0.57999999999999996</v>
      </c>
      <c r="Y139" s="1">
        <v>350</v>
      </c>
      <c r="Z139" s="1">
        <v>6.8767908309455589E-2</v>
      </c>
      <c r="AA139" s="1">
        <v>349</v>
      </c>
      <c r="AB139" s="1">
        <v>0.97994269340974216</v>
      </c>
      <c r="AC139" s="1">
        <v>349</v>
      </c>
      <c r="AD139" s="1">
        <v>0.3045977011494253</v>
      </c>
      <c r="AE139" s="1">
        <v>348</v>
      </c>
      <c r="AF139" s="1">
        <v>0.9454022988505747</v>
      </c>
      <c r="AG139" s="1">
        <v>348</v>
      </c>
      <c r="AH139" s="1">
        <v>0.89017341040462428</v>
      </c>
      <c r="AI139" s="1">
        <v>346</v>
      </c>
      <c r="AJ139" s="1">
        <v>0.87643678160919536</v>
      </c>
      <c r="AK139" s="1">
        <v>348</v>
      </c>
      <c r="AL139" s="1">
        <v>0.9221902017291066</v>
      </c>
      <c r="AM139" s="1">
        <v>347</v>
      </c>
      <c r="AN139" s="1">
        <v>0.95702005730659023</v>
      </c>
      <c r="AO139" s="1">
        <v>349</v>
      </c>
      <c r="AP139" s="1">
        <v>0.89913544668587897</v>
      </c>
      <c r="AQ139" s="1">
        <v>347</v>
      </c>
      <c r="AR139" s="1">
        <v>0.95389048991354464</v>
      </c>
      <c r="AS139" s="1">
        <v>347</v>
      </c>
      <c r="AT139" s="1">
        <v>0.833810888252149</v>
      </c>
      <c r="AU139" s="1">
        <v>349</v>
      </c>
    </row>
    <row r="140" spans="1:47" x14ac:dyDescent="0.25">
      <c r="A140" s="22" t="str">
        <f t="shared" si="3"/>
        <v>2011UOCOMPUTER &amp; INFORMATION SCIENCE</v>
      </c>
      <c r="B140" s="1" t="s">
        <v>87</v>
      </c>
      <c r="C140" s="1" t="s">
        <v>59</v>
      </c>
      <c r="D140" s="1" t="s">
        <v>88</v>
      </c>
      <c r="E140">
        <v>2011</v>
      </c>
      <c r="F140" s="1">
        <v>2</v>
      </c>
      <c r="G140" s="1">
        <v>72</v>
      </c>
      <c r="H140" s="1">
        <v>0.9285714285714286</v>
      </c>
      <c r="I140" s="1">
        <v>42</v>
      </c>
      <c r="J140" s="1">
        <v>0.76190476190476186</v>
      </c>
      <c r="K140" s="1">
        <v>42</v>
      </c>
      <c r="L140" s="1">
        <v>0.9285714285714286</v>
      </c>
      <c r="M140" s="1">
        <v>42</v>
      </c>
      <c r="N140" s="1">
        <v>0.30952380952380953</v>
      </c>
      <c r="O140" s="1">
        <v>42</v>
      </c>
      <c r="P140" s="1">
        <v>0.26190476190476192</v>
      </c>
      <c r="Q140" s="1">
        <v>42</v>
      </c>
      <c r="R140" s="1">
        <v>0.11904761904761904</v>
      </c>
      <c r="S140" s="1">
        <v>42</v>
      </c>
      <c r="T140" s="1">
        <v>0.26190476190476192</v>
      </c>
      <c r="U140" s="1">
        <v>42</v>
      </c>
      <c r="V140" s="1">
        <v>0.47619047619047616</v>
      </c>
      <c r="W140" s="1">
        <v>42</v>
      </c>
      <c r="X140" s="1">
        <v>0.45238095238095238</v>
      </c>
      <c r="Y140" s="1">
        <v>42</v>
      </c>
      <c r="Z140" s="1">
        <v>0.11904761904761904</v>
      </c>
      <c r="AA140" s="1">
        <v>42</v>
      </c>
      <c r="AB140" s="1">
        <v>0.9285714285714286</v>
      </c>
      <c r="AC140" s="1">
        <v>42</v>
      </c>
      <c r="AD140" s="1">
        <v>0.5714285714285714</v>
      </c>
      <c r="AE140" s="1">
        <v>42</v>
      </c>
      <c r="AF140" s="1">
        <v>0.80952380952380953</v>
      </c>
      <c r="AG140" s="1">
        <v>42</v>
      </c>
      <c r="AH140" s="1">
        <v>0.80487804878048785</v>
      </c>
      <c r="AI140" s="1">
        <v>41</v>
      </c>
      <c r="AJ140" s="1">
        <v>0.83333333333333337</v>
      </c>
      <c r="AK140" s="1">
        <v>42</v>
      </c>
      <c r="AL140" s="1">
        <v>0.88095238095238093</v>
      </c>
      <c r="AM140" s="1">
        <v>42</v>
      </c>
      <c r="AN140" s="1">
        <v>0.85365853658536583</v>
      </c>
      <c r="AO140" s="1">
        <v>41</v>
      </c>
      <c r="AP140" s="1">
        <v>0.82926829268292679</v>
      </c>
      <c r="AQ140" s="1">
        <v>41</v>
      </c>
      <c r="AR140" s="1">
        <v>1</v>
      </c>
      <c r="AS140" s="1">
        <v>41</v>
      </c>
      <c r="AT140" s="1">
        <v>0.85365853658536583</v>
      </c>
      <c r="AU140" s="1">
        <v>41</v>
      </c>
    </row>
    <row r="141" spans="1:47" x14ac:dyDescent="0.25">
      <c r="A141" s="22" t="str">
        <f t="shared" si="3"/>
        <v>2011UOEDUCATIONAL STUDIES</v>
      </c>
      <c r="B141" s="1" t="s">
        <v>89</v>
      </c>
      <c r="C141" s="1" t="s">
        <v>59</v>
      </c>
      <c r="D141" s="1" t="s">
        <v>90</v>
      </c>
      <c r="E141">
        <v>2011</v>
      </c>
      <c r="F141" s="1">
        <v>2</v>
      </c>
      <c r="G141" s="1">
        <v>127</v>
      </c>
      <c r="H141" s="1">
        <v>0.81111111111111112</v>
      </c>
      <c r="I141" s="1">
        <v>90</v>
      </c>
      <c r="J141" s="1">
        <v>5.6818181818181816E-2</v>
      </c>
      <c r="K141" s="1">
        <v>88</v>
      </c>
      <c r="L141" s="1">
        <v>0.9555555555555556</v>
      </c>
      <c r="M141" s="1">
        <v>90</v>
      </c>
      <c r="N141" s="1">
        <v>0.33707865168539325</v>
      </c>
      <c r="O141" s="1">
        <v>89</v>
      </c>
      <c r="P141" s="1">
        <v>0.27777777777777779</v>
      </c>
      <c r="Q141" s="1">
        <v>90</v>
      </c>
      <c r="R141" s="1">
        <v>0.17777777777777778</v>
      </c>
      <c r="S141" s="1">
        <v>90</v>
      </c>
      <c r="T141" s="1">
        <v>0.5444444444444444</v>
      </c>
      <c r="U141" s="1">
        <v>90</v>
      </c>
      <c r="V141" s="1">
        <v>0.4044943820224719</v>
      </c>
      <c r="W141" s="1">
        <v>89</v>
      </c>
      <c r="X141" s="1">
        <v>0.41111111111111109</v>
      </c>
      <c r="Y141" s="1">
        <v>90</v>
      </c>
      <c r="Z141" s="1">
        <v>3.3333333333333333E-2</v>
      </c>
      <c r="AA141" s="1">
        <v>90</v>
      </c>
      <c r="AB141" s="1">
        <v>0.97777777777777775</v>
      </c>
      <c r="AC141" s="1">
        <v>90</v>
      </c>
      <c r="AD141" s="1">
        <v>0.82954545454545459</v>
      </c>
      <c r="AE141" s="1">
        <v>88</v>
      </c>
      <c r="AF141" s="1">
        <v>0.84269662921348309</v>
      </c>
      <c r="AG141" s="1">
        <v>89</v>
      </c>
      <c r="AH141" s="1">
        <v>0.797752808988764</v>
      </c>
      <c r="AI141" s="1">
        <v>89</v>
      </c>
      <c r="AJ141" s="1">
        <v>0.7528089887640449</v>
      </c>
      <c r="AK141" s="1">
        <v>89</v>
      </c>
      <c r="AL141" s="1">
        <v>0.8314606741573034</v>
      </c>
      <c r="AM141" s="1">
        <v>89</v>
      </c>
      <c r="AN141" s="1">
        <v>0.8651685393258427</v>
      </c>
      <c r="AO141" s="1">
        <v>89</v>
      </c>
      <c r="AP141" s="1">
        <v>0.9438202247191011</v>
      </c>
      <c r="AQ141" s="1">
        <v>89</v>
      </c>
      <c r="AR141" s="1">
        <v>0.9213483146067416</v>
      </c>
      <c r="AS141" s="1">
        <v>89</v>
      </c>
      <c r="AT141" s="1">
        <v>0.7865168539325843</v>
      </c>
      <c r="AU141" s="1">
        <v>89</v>
      </c>
    </row>
    <row r="142" spans="1:47" x14ac:dyDescent="0.25">
      <c r="A142" s="22" t="str">
        <f t="shared" si="3"/>
        <v>2011UOSPECIAL EDUCATION</v>
      </c>
      <c r="B142" s="1" t="s">
        <v>91</v>
      </c>
      <c r="C142" s="1" t="s">
        <v>59</v>
      </c>
      <c r="D142" s="1" t="s">
        <v>92</v>
      </c>
      <c r="E142">
        <v>2011</v>
      </c>
      <c r="F142" s="1">
        <v>2</v>
      </c>
      <c r="G142" s="1">
        <v>60</v>
      </c>
      <c r="H142" s="1">
        <v>0.83333333333333337</v>
      </c>
      <c r="I142" s="1">
        <v>48</v>
      </c>
      <c r="J142" s="1">
        <v>0.74468085106382975</v>
      </c>
      <c r="K142" s="1">
        <v>47</v>
      </c>
      <c r="L142" s="1">
        <v>0.95833333333333337</v>
      </c>
      <c r="M142" s="1">
        <v>48</v>
      </c>
      <c r="N142" s="1">
        <v>0.25</v>
      </c>
      <c r="O142" s="1">
        <v>48</v>
      </c>
      <c r="P142" s="1">
        <v>0.34042553191489361</v>
      </c>
      <c r="Q142" s="1">
        <v>47</v>
      </c>
      <c r="R142" s="1">
        <v>8.3333333333333329E-2</v>
      </c>
      <c r="S142" s="1">
        <v>48</v>
      </c>
      <c r="T142" s="1">
        <v>0.2978723404255319</v>
      </c>
      <c r="U142" s="1">
        <v>47</v>
      </c>
      <c r="V142" s="1">
        <v>0.25531914893617019</v>
      </c>
      <c r="W142" s="1">
        <v>47</v>
      </c>
      <c r="X142" s="1">
        <v>0.44680851063829785</v>
      </c>
      <c r="Y142" s="1">
        <v>47</v>
      </c>
      <c r="Z142" s="1">
        <v>0.10416666666666667</v>
      </c>
      <c r="AA142" s="1">
        <v>48</v>
      </c>
      <c r="AB142" s="1">
        <v>1</v>
      </c>
      <c r="AC142" s="1">
        <v>48</v>
      </c>
      <c r="AD142" s="1">
        <v>0.91489361702127658</v>
      </c>
      <c r="AE142" s="1">
        <v>47</v>
      </c>
      <c r="AF142" s="1">
        <v>0.97916666666666663</v>
      </c>
      <c r="AG142" s="1">
        <v>48</v>
      </c>
      <c r="AH142" s="1">
        <v>0.9375</v>
      </c>
      <c r="AI142" s="1">
        <v>48</v>
      </c>
      <c r="AJ142" s="1">
        <v>0.91666666666666663</v>
      </c>
      <c r="AK142" s="1">
        <v>48</v>
      </c>
      <c r="AL142" s="1">
        <v>1</v>
      </c>
      <c r="AM142" s="1">
        <v>46</v>
      </c>
      <c r="AN142" s="1">
        <v>0.875</v>
      </c>
      <c r="AO142" s="1">
        <v>48</v>
      </c>
      <c r="AP142" s="1">
        <v>0.89583333333333337</v>
      </c>
      <c r="AQ142" s="1">
        <v>48</v>
      </c>
      <c r="AR142" s="1">
        <v>0.9375</v>
      </c>
      <c r="AS142" s="1">
        <v>48</v>
      </c>
      <c r="AT142" s="1">
        <v>0.77083333333333337</v>
      </c>
      <c r="AU142" s="1">
        <v>48</v>
      </c>
    </row>
    <row r="143" spans="1:47" x14ac:dyDescent="0.25">
      <c r="A143" s="22" t="str">
        <f t="shared" si="3"/>
        <v>2011UOLINGUISTICS</v>
      </c>
      <c r="B143" s="1" t="s">
        <v>93</v>
      </c>
      <c r="C143" s="1" t="s">
        <v>59</v>
      </c>
      <c r="D143" s="1" t="s">
        <v>94</v>
      </c>
      <c r="E143">
        <v>2011</v>
      </c>
      <c r="F143" s="1">
        <v>2</v>
      </c>
      <c r="G143" s="1">
        <v>47</v>
      </c>
      <c r="H143" s="1">
        <v>0.97142857142857142</v>
      </c>
      <c r="I143" s="1">
        <v>35</v>
      </c>
      <c r="J143" s="1">
        <v>0.11764705882352941</v>
      </c>
      <c r="K143" s="1">
        <v>34</v>
      </c>
      <c r="L143" s="1">
        <v>0.65714285714285714</v>
      </c>
      <c r="M143" s="1">
        <v>35</v>
      </c>
      <c r="N143" s="1">
        <v>0.76470588235294112</v>
      </c>
      <c r="O143" s="1">
        <v>34</v>
      </c>
      <c r="P143" s="1">
        <v>2.8571428571428571E-2</v>
      </c>
      <c r="Q143" s="1">
        <v>35</v>
      </c>
      <c r="R143" s="1">
        <v>8.5714285714285715E-2</v>
      </c>
      <c r="S143" s="1">
        <v>35</v>
      </c>
      <c r="T143" s="1">
        <v>0.14285714285714285</v>
      </c>
      <c r="U143" s="1">
        <v>35</v>
      </c>
      <c r="V143" s="1">
        <v>0.82857142857142863</v>
      </c>
      <c r="W143" s="1">
        <v>35</v>
      </c>
      <c r="X143" s="1">
        <v>0.42857142857142855</v>
      </c>
      <c r="Y143" s="1">
        <v>35</v>
      </c>
      <c r="Z143" s="1">
        <v>2.8571428571428571E-2</v>
      </c>
      <c r="AA143" s="1">
        <v>35</v>
      </c>
      <c r="AB143" s="1">
        <v>1</v>
      </c>
      <c r="AC143" s="1">
        <v>35</v>
      </c>
      <c r="AD143" s="1">
        <v>0.6</v>
      </c>
      <c r="AE143" s="1">
        <v>35</v>
      </c>
      <c r="AF143" s="1">
        <v>0.97142857142857142</v>
      </c>
      <c r="AG143" s="1">
        <v>35</v>
      </c>
      <c r="AH143" s="1">
        <v>0.94285714285714284</v>
      </c>
      <c r="AI143" s="1">
        <v>35</v>
      </c>
      <c r="AJ143" s="1">
        <v>0.91428571428571426</v>
      </c>
      <c r="AK143" s="1">
        <v>35</v>
      </c>
      <c r="AL143" s="1">
        <v>0.97142857142857142</v>
      </c>
      <c r="AM143" s="1">
        <v>35</v>
      </c>
      <c r="AN143" s="1">
        <v>0.88571428571428568</v>
      </c>
      <c r="AO143" s="1">
        <v>35</v>
      </c>
      <c r="AP143" s="1">
        <v>0.94285714285714284</v>
      </c>
      <c r="AQ143" s="1">
        <v>35</v>
      </c>
      <c r="AR143" s="1">
        <v>0.97142857142857142</v>
      </c>
      <c r="AS143" s="1">
        <v>35</v>
      </c>
      <c r="AT143" s="1">
        <v>0.91428571428571426</v>
      </c>
      <c r="AU143" s="1">
        <v>35</v>
      </c>
    </row>
    <row r="144" spans="1:47" x14ac:dyDescent="0.25">
      <c r="A144" s="22" t="str">
        <f t="shared" si="3"/>
        <v>2011UOCOMPARATIVE LITERATURE</v>
      </c>
      <c r="B144" s="1" t="s">
        <v>95</v>
      </c>
      <c r="C144" s="1" t="s">
        <v>59</v>
      </c>
      <c r="D144" s="1" t="s">
        <v>96</v>
      </c>
      <c r="E144">
        <v>2011</v>
      </c>
      <c r="F144" s="1">
        <v>2</v>
      </c>
      <c r="G144" s="1">
        <v>18</v>
      </c>
      <c r="H144" s="1">
        <v>1</v>
      </c>
      <c r="I144" s="1">
        <v>15</v>
      </c>
      <c r="J144" s="1">
        <v>0</v>
      </c>
      <c r="K144" s="1">
        <v>16</v>
      </c>
      <c r="L144" s="1">
        <v>0.625</v>
      </c>
      <c r="M144" s="1">
        <v>16</v>
      </c>
      <c r="N144" s="1">
        <v>0.625</v>
      </c>
      <c r="O144" s="1">
        <v>16</v>
      </c>
      <c r="P144" s="1">
        <v>0.125</v>
      </c>
      <c r="Q144" s="1">
        <v>16</v>
      </c>
      <c r="R144" s="1">
        <v>6.25E-2</v>
      </c>
      <c r="S144" s="1">
        <v>16</v>
      </c>
      <c r="T144" s="1">
        <v>0.1875</v>
      </c>
      <c r="U144" s="1">
        <v>16</v>
      </c>
      <c r="V144" s="1">
        <v>0.5625</v>
      </c>
      <c r="W144" s="1">
        <v>16</v>
      </c>
      <c r="X144" s="1">
        <v>0.1875</v>
      </c>
      <c r="Y144" s="1">
        <v>16</v>
      </c>
      <c r="Z144" s="1">
        <v>0</v>
      </c>
      <c r="AA144" s="1">
        <v>16</v>
      </c>
      <c r="AB144" s="1">
        <v>0.9375</v>
      </c>
      <c r="AC144" s="1">
        <v>16</v>
      </c>
      <c r="AD144" s="1">
        <v>0.625</v>
      </c>
      <c r="AE144" s="1">
        <v>16</v>
      </c>
      <c r="AF144" s="1">
        <v>0.8125</v>
      </c>
      <c r="AG144" s="1">
        <v>16</v>
      </c>
      <c r="AH144" s="1">
        <v>0.8125</v>
      </c>
      <c r="AI144" s="1">
        <v>16</v>
      </c>
      <c r="AJ144" s="1">
        <v>0.9375</v>
      </c>
      <c r="AK144" s="1">
        <v>16</v>
      </c>
      <c r="AL144" s="1">
        <v>0.9375</v>
      </c>
      <c r="AM144" s="1">
        <v>16</v>
      </c>
      <c r="AN144" s="1">
        <v>1</v>
      </c>
      <c r="AO144" s="1">
        <v>16</v>
      </c>
      <c r="AP144" s="1">
        <v>1</v>
      </c>
      <c r="AQ144" s="1">
        <v>16</v>
      </c>
      <c r="AR144" s="1">
        <v>1</v>
      </c>
      <c r="AS144" s="1">
        <v>16</v>
      </c>
      <c r="AT144" s="1">
        <v>1</v>
      </c>
      <c r="AU144" s="1">
        <v>16</v>
      </c>
    </row>
    <row r="145" spans="1:47" x14ac:dyDescent="0.25">
      <c r="A145" s="22" t="str">
        <f t="shared" si="3"/>
        <v>2011UOE ASIAN LANGUAGES &amp; LITERATURE</v>
      </c>
      <c r="B145" s="1" t="s">
        <v>97</v>
      </c>
      <c r="C145" s="1" t="s">
        <v>59</v>
      </c>
      <c r="D145" s="1" t="s">
        <v>98</v>
      </c>
      <c r="E145">
        <v>2011</v>
      </c>
      <c r="F145" s="1">
        <v>2</v>
      </c>
      <c r="G145" s="1">
        <v>55</v>
      </c>
      <c r="H145" s="1">
        <v>0.97560975609756095</v>
      </c>
      <c r="I145" s="1">
        <v>41</v>
      </c>
      <c r="J145" s="1">
        <v>0.12195121951219512</v>
      </c>
      <c r="K145" s="1">
        <v>41</v>
      </c>
      <c r="L145" s="1">
        <v>0.85365853658536583</v>
      </c>
      <c r="M145" s="1">
        <v>41</v>
      </c>
      <c r="N145" s="1">
        <v>0.90243902439024393</v>
      </c>
      <c r="O145" s="1">
        <v>41</v>
      </c>
      <c r="P145" s="1">
        <v>0.14634146341463414</v>
      </c>
      <c r="Q145" s="1">
        <v>41</v>
      </c>
      <c r="R145" s="1">
        <v>0.12195121951219512</v>
      </c>
      <c r="S145" s="1">
        <v>41</v>
      </c>
      <c r="T145" s="1">
        <v>0.36585365853658536</v>
      </c>
      <c r="U145" s="1">
        <v>41</v>
      </c>
      <c r="V145" s="1">
        <v>0.95121951219512191</v>
      </c>
      <c r="W145" s="1">
        <v>41</v>
      </c>
      <c r="X145" s="1">
        <v>0.1951219512195122</v>
      </c>
      <c r="Y145" s="1">
        <v>41</v>
      </c>
      <c r="Z145" s="1">
        <v>2.4390243902439025E-2</v>
      </c>
      <c r="AA145" s="1">
        <v>41</v>
      </c>
      <c r="AB145" s="1">
        <v>1</v>
      </c>
      <c r="AC145" s="1">
        <v>41</v>
      </c>
      <c r="AD145" s="1">
        <v>0.3902439024390244</v>
      </c>
      <c r="AE145" s="1">
        <v>41</v>
      </c>
      <c r="AF145" s="1">
        <v>0.95121951219512191</v>
      </c>
      <c r="AG145" s="1">
        <v>41</v>
      </c>
      <c r="AH145" s="1">
        <v>0.97560975609756095</v>
      </c>
      <c r="AI145" s="1">
        <v>41</v>
      </c>
      <c r="AJ145" s="1">
        <v>0.92682926829268297</v>
      </c>
      <c r="AK145" s="1">
        <v>41</v>
      </c>
      <c r="AL145" s="1">
        <v>0.97560975609756095</v>
      </c>
      <c r="AM145" s="1">
        <v>41</v>
      </c>
      <c r="AN145" s="1">
        <v>0.95121951219512191</v>
      </c>
      <c r="AO145" s="1">
        <v>41</v>
      </c>
      <c r="AP145" s="1">
        <v>0.90243902439024393</v>
      </c>
      <c r="AQ145" s="1">
        <v>41</v>
      </c>
      <c r="AR145" s="1">
        <v>1</v>
      </c>
      <c r="AS145" s="1">
        <v>41</v>
      </c>
      <c r="AT145" s="1">
        <v>0.97560975609756095</v>
      </c>
      <c r="AU145" s="1">
        <v>41</v>
      </c>
    </row>
    <row r="146" spans="1:47" x14ac:dyDescent="0.25">
      <c r="A146" s="22" t="str">
        <f t="shared" si="3"/>
        <v>2011UOGERMAN LANGUAGES &amp; LITERATURE</v>
      </c>
      <c r="B146" s="1" t="s">
        <v>99</v>
      </c>
      <c r="C146" s="1" t="s">
        <v>59</v>
      </c>
      <c r="D146" s="1" t="s">
        <v>100</v>
      </c>
      <c r="E146">
        <v>2011</v>
      </c>
      <c r="F146" s="1">
        <v>2</v>
      </c>
      <c r="G146" s="1">
        <v>12</v>
      </c>
      <c r="H146" s="1">
        <v>0.875</v>
      </c>
      <c r="I146" s="1">
        <v>8</v>
      </c>
      <c r="J146" s="1">
        <v>0</v>
      </c>
      <c r="K146" s="1">
        <v>8</v>
      </c>
      <c r="L146" s="1">
        <v>0.625</v>
      </c>
      <c r="M146" s="1">
        <v>8</v>
      </c>
      <c r="N146" s="1">
        <v>0.875</v>
      </c>
      <c r="O146" s="1">
        <v>8</v>
      </c>
      <c r="P146" s="1">
        <v>0</v>
      </c>
      <c r="Q146" s="1">
        <v>8</v>
      </c>
      <c r="R146" s="1">
        <v>0.125</v>
      </c>
      <c r="S146" s="1">
        <v>8</v>
      </c>
      <c r="T146" s="1">
        <v>0.25</v>
      </c>
      <c r="U146" s="1">
        <v>8</v>
      </c>
      <c r="V146" s="1">
        <v>1</v>
      </c>
      <c r="W146" s="1">
        <v>8</v>
      </c>
      <c r="X146" s="1">
        <v>0.25</v>
      </c>
      <c r="Y146" s="1">
        <v>8</v>
      </c>
      <c r="Z146" s="1">
        <v>0</v>
      </c>
      <c r="AA146" s="1">
        <v>8</v>
      </c>
      <c r="AB146" s="1">
        <v>1</v>
      </c>
      <c r="AC146" s="1">
        <v>8</v>
      </c>
      <c r="AD146" s="1">
        <v>0.5</v>
      </c>
      <c r="AE146" s="1">
        <v>8</v>
      </c>
      <c r="AF146" s="1">
        <v>0.625</v>
      </c>
      <c r="AG146" s="1">
        <v>8</v>
      </c>
      <c r="AH146" s="1">
        <v>1</v>
      </c>
      <c r="AI146" s="1">
        <v>8</v>
      </c>
      <c r="AJ146" s="1">
        <v>0.875</v>
      </c>
      <c r="AK146" s="1">
        <v>8</v>
      </c>
      <c r="AL146" s="1">
        <v>0.875</v>
      </c>
      <c r="AM146" s="1">
        <v>8</v>
      </c>
      <c r="AN146" s="1">
        <v>1</v>
      </c>
      <c r="AO146" s="1">
        <v>8</v>
      </c>
      <c r="AP146" s="1">
        <v>1</v>
      </c>
      <c r="AQ146" s="1">
        <v>8</v>
      </c>
      <c r="AR146" s="1">
        <v>1</v>
      </c>
      <c r="AS146" s="1">
        <v>8</v>
      </c>
      <c r="AT146" s="1">
        <v>1</v>
      </c>
      <c r="AU146" s="1">
        <v>8</v>
      </c>
    </row>
    <row r="147" spans="1:47" x14ac:dyDescent="0.25">
      <c r="A147" s="22" t="str">
        <f t="shared" si="3"/>
        <v>2011UOROMANCE LANGUAGES</v>
      </c>
      <c r="B147" s="1" t="s">
        <v>101</v>
      </c>
      <c r="C147" s="1" t="s">
        <v>59</v>
      </c>
      <c r="D147" s="1" t="s">
        <v>102</v>
      </c>
      <c r="E147">
        <v>2011</v>
      </c>
      <c r="F147" s="1">
        <v>2</v>
      </c>
      <c r="G147" s="1">
        <v>127</v>
      </c>
      <c r="H147" s="1">
        <v>0.87777777777777777</v>
      </c>
      <c r="I147" s="1">
        <v>90</v>
      </c>
      <c r="J147" s="1">
        <v>0.21348314606741572</v>
      </c>
      <c r="K147" s="1">
        <v>89</v>
      </c>
      <c r="L147" s="1">
        <v>0.74444444444444446</v>
      </c>
      <c r="M147" s="1">
        <v>90</v>
      </c>
      <c r="N147" s="1">
        <v>0.8539325842696629</v>
      </c>
      <c r="O147" s="1">
        <v>89</v>
      </c>
      <c r="P147" s="1">
        <v>0.1797752808988764</v>
      </c>
      <c r="Q147" s="1">
        <v>89</v>
      </c>
      <c r="R147" s="1">
        <v>0.15909090909090909</v>
      </c>
      <c r="S147" s="1">
        <v>88</v>
      </c>
      <c r="T147" s="1">
        <v>0.2808988764044944</v>
      </c>
      <c r="U147" s="1">
        <v>89</v>
      </c>
      <c r="V147" s="1">
        <v>0.94444444444444442</v>
      </c>
      <c r="W147" s="1">
        <v>90</v>
      </c>
      <c r="X147" s="1">
        <v>0.23595505617977527</v>
      </c>
      <c r="Y147" s="1">
        <v>89</v>
      </c>
      <c r="Z147" s="1">
        <v>6.8181818181818177E-2</v>
      </c>
      <c r="AA147" s="1">
        <v>88</v>
      </c>
      <c r="AB147" s="1">
        <v>0.96666666666666667</v>
      </c>
      <c r="AC147" s="1">
        <v>90</v>
      </c>
      <c r="AD147" s="1">
        <v>0.42222222222222222</v>
      </c>
      <c r="AE147" s="1">
        <v>90</v>
      </c>
      <c r="AF147" s="1">
        <v>0.797752808988764</v>
      </c>
      <c r="AG147" s="1">
        <v>89</v>
      </c>
      <c r="AH147" s="1">
        <v>0.93258426966292129</v>
      </c>
      <c r="AI147" s="1">
        <v>89</v>
      </c>
      <c r="AJ147" s="1">
        <v>0.88764044943820219</v>
      </c>
      <c r="AK147" s="1">
        <v>89</v>
      </c>
      <c r="AL147" s="1">
        <v>0.93023255813953487</v>
      </c>
      <c r="AM147" s="1">
        <v>86</v>
      </c>
      <c r="AN147" s="1">
        <v>0.8651685393258427</v>
      </c>
      <c r="AO147" s="1">
        <v>89</v>
      </c>
      <c r="AP147" s="1">
        <v>0.9101123595505618</v>
      </c>
      <c r="AQ147" s="1">
        <v>89</v>
      </c>
      <c r="AR147" s="1">
        <v>0.97752808988764039</v>
      </c>
      <c r="AS147" s="1">
        <v>89</v>
      </c>
      <c r="AT147" s="1">
        <v>0.8764044943820225</v>
      </c>
      <c r="AU147" s="1">
        <v>89</v>
      </c>
    </row>
    <row r="148" spans="1:47" x14ac:dyDescent="0.25">
      <c r="A148" s="22" t="str">
        <f t="shared" si="3"/>
        <v>2011UOENGLISH</v>
      </c>
      <c r="B148" s="1" t="s">
        <v>103</v>
      </c>
      <c r="C148" s="1" t="s">
        <v>59</v>
      </c>
      <c r="D148" s="1" t="s">
        <v>104</v>
      </c>
      <c r="E148">
        <v>2011</v>
      </c>
      <c r="F148" s="1">
        <v>2</v>
      </c>
      <c r="G148" s="1">
        <v>192</v>
      </c>
      <c r="H148" s="1">
        <v>0.95270270270270274</v>
      </c>
      <c r="I148" s="1">
        <v>148</v>
      </c>
      <c r="J148" s="1">
        <v>8.7837837837837843E-2</v>
      </c>
      <c r="K148" s="1">
        <v>148</v>
      </c>
      <c r="L148" s="1">
        <v>0.72789115646258506</v>
      </c>
      <c r="M148" s="1">
        <v>147</v>
      </c>
      <c r="N148" s="1">
        <v>0.36486486486486486</v>
      </c>
      <c r="O148" s="1">
        <v>148</v>
      </c>
      <c r="P148" s="1">
        <v>8.1081081081081086E-2</v>
      </c>
      <c r="Q148" s="1">
        <v>148</v>
      </c>
      <c r="R148" s="1">
        <v>8.8435374149659865E-2</v>
      </c>
      <c r="S148" s="1">
        <v>147</v>
      </c>
      <c r="T148" s="1">
        <v>0.26530612244897961</v>
      </c>
      <c r="U148" s="1">
        <v>147</v>
      </c>
      <c r="V148" s="1">
        <v>0.32432432432432434</v>
      </c>
      <c r="W148" s="1">
        <v>148</v>
      </c>
      <c r="X148" s="1">
        <v>0.21232876712328766</v>
      </c>
      <c r="Y148" s="1">
        <v>146</v>
      </c>
      <c r="Z148" s="1">
        <v>4.7945205479452052E-2</v>
      </c>
      <c r="AA148" s="1">
        <v>146</v>
      </c>
      <c r="AB148" s="1">
        <v>0.95945945945945943</v>
      </c>
      <c r="AC148" s="1">
        <v>148</v>
      </c>
      <c r="AD148" s="1">
        <v>0.64864864864864868</v>
      </c>
      <c r="AE148" s="1">
        <v>148</v>
      </c>
      <c r="AF148" s="1">
        <v>0.93243243243243246</v>
      </c>
      <c r="AG148" s="1">
        <v>148</v>
      </c>
      <c r="AH148" s="1">
        <v>0.93918918918918914</v>
      </c>
      <c r="AI148" s="1">
        <v>148</v>
      </c>
      <c r="AJ148" s="1">
        <v>0.93243243243243246</v>
      </c>
      <c r="AK148" s="1">
        <v>148</v>
      </c>
      <c r="AL148" s="1">
        <v>0.97297297297297303</v>
      </c>
      <c r="AM148" s="1">
        <v>148</v>
      </c>
      <c r="AN148" s="1">
        <v>0.91216216216216217</v>
      </c>
      <c r="AO148" s="1">
        <v>148</v>
      </c>
      <c r="AP148" s="1">
        <v>0.99319727891156462</v>
      </c>
      <c r="AQ148" s="1">
        <v>147</v>
      </c>
      <c r="AR148" s="1">
        <v>0.9932432432432432</v>
      </c>
      <c r="AS148" s="1">
        <v>148</v>
      </c>
      <c r="AT148" s="1">
        <v>0.91216216216216217</v>
      </c>
      <c r="AU148" s="1">
        <v>148</v>
      </c>
    </row>
    <row r="149" spans="1:47" x14ac:dyDescent="0.25">
      <c r="A149" s="22" t="str">
        <f t="shared" si="3"/>
        <v>2011UOCOMMUNITY EDUCATION PGM</v>
      </c>
      <c r="B149" s="1" t="s">
        <v>105</v>
      </c>
      <c r="C149" s="1" t="s">
        <v>59</v>
      </c>
      <c r="D149" s="1" t="s">
        <v>106</v>
      </c>
      <c r="E149">
        <v>2011</v>
      </c>
      <c r="F149" s="1">
        <v>2</v>
      </c>
      <c r="G149" s="1">
        <v>987</v>
      </c>
      <c r="H149" s="1">
        <v>0.9514285714285714</v>
      </c>
      <c r="I149" s="1">
        <v>700</v>
      </c>
      <c r="J149" s="1">
        <v>0.61891117478510027</v>
      </c>
      <c r="K149" s="1">
        <v>698</v>
      </c>
      <c r="L149" s="1">
        <v>0.9484240687679083</v>
      </c>
      <c r="M149" s="1">
        <v>698</v>
      </c>
      <c r="N149" s="1">
        <v>0.58022922636103147</v>
      </c>
      <c r="O149" s="1">
        <v>698</v>
      </c>
      <c r="P149" s="1">
        <v>0.24820659971305595</v>
      </c>
      <c r="Q149" s="1">
        <v>697</v>
      </c>
      <c r="R149" s="1">
        <v>0.22270114942528735</v>
      </c>
      <c r="S149" s="1">
        <v>696</v>
      </c>
      <c r="T149" s="1">
        <v>0.63583815028901736</v>
      </c>
      <c r="U149" s="1">
        <v>692</v>
      </c>
      <c r="V149" s="1">
        <v>0.63127690100430411</v>
      </c>
      <c r="W149" s="1">
        <v>697</v>
      </c>
      <c r="X149" s="1">
        <v>0.45689655172413796</v>
      </c>
      <c r="Y149" s="1">
        <v>696</v>
      </c>
      <c r="Z149" s="1">
        <v>0.11223021582733812</v>
      </c>
      <c r="AA149" s="1">
        <v>695</v>
      </c>
      <c r="AB149" s="1">
        <v>0.97567954220314734</v>
      </c>
      <c r="AC149" s="1">
        <v>699</v>
      </c>
      <c r="AD149" s="1">
        <v>0.6014388489208633</v>
      </c>
      <c r="AE149" s="1">
        <v>695</v>
      </c>
      <c r="AF149" s="1">
        <v>1</v>
      </c>
      <c r="AG149" s="1">
        <v>6</v>
      </c>
      <c r="AH149" s="1">
        <v>0.66666666666666663</v>
      </c>
      <c r="AI149" s="1">
        <v>6</v>
      </c>
      <c r="AJ149" s="1">
        <v>0.83333333333333337</v>
      </c>
      <c r="AK149" s="1">
        <v>6</v>
      </c>
      <c r="AL149" s="1">
        <v>1</v>
      </c>
      <c r="AM149" s="1">
        <v>6</v>
      </c>
      <c r="AN149" s="1">
        <v>0.89586305278174039</v>
      </c>
      <c r="AO149" s="1">
        <v>701</v>
      </c>
      <c r="AP149" s="1">
        <v>0.88952654232424677</v>
      </c>
      <c r="AQ149" s="1">
        <v>697</v>
      </c>
      <c r="AR149" s="1">
        <v>0.92714285714285716</v>
      </c>
      <c r="AS149" s="1">
        <v>700</v>
      </c>
      <c r="AT149" s="1">
        <v>0.76</v>
      </c>
      <c r="AU149" s="1">
        <v>700</v>
      </c>
    </row>
    <row r="150" spans="1:47" x14ac:dyDescent="0.25">
      <c r="A150" s="22" t="str">
        <f t="shared" si="3"/>
        <v>2011UOBIOLOGY</v>
      </c>
      <c r="B150" s="1" t="s">
        <v>107</v>
      </c>
      <c r="C150" s="1" t="s">
        <v>59</v>
      </c>
      <c r="D150" s="1" t="s">
        <v>108</v>
      </c>
      <c r="E150">
        <v>2011</v>
      </c>
      <c r="F150" s="1">
        <v>2</v>
      </c>
      <c r="G150" s="1">
        <v>291</v>
      </c>
      <c r="H150" s="1">
        <v>0.95979899497487442</v>
      </c>
      <c r="I150" s="1">
        <v>199</v>
      </c>
      <c r="J150" s="1">
        <v>0.52261306532663321</v>
      </c>
      <c r="K150" s="1">
        <v>199</v>
      </c>
      <c r="L150" s="1">
        <v>0.94974874371859297</v>
      </c>
      <c r="M150" s="1">
        <v>199</v>
      </c>
      <c r="N150" s="1">
        <v>0.37185929648241206</v>
      </c>
      <c r="O150" s="1">
        <v>199</v>
      </c>
      <c r="P150" s="1">
        <v>0.18592964824120603</v>
      </c>
      <c r="Q150" s="1">
        <v>199</v>
      </c>
      <c r="R150" s="1">
        <v>6.0606060606060608E-2</v>
      </c>
      <c r="S150" s="1">
        <v>198</v>
      </c>
      <c r="T150" s="1">
        <v>0.15075376884422109</v>
      </c>
      <c r="U150" s="1">
        <v>199</v>
      </c>
      <c r="V150" s="1">
        <v>0.42211055276381909</v>
      </c>
      <c r="W150" s="1">
        <v>199</v>
      </c>
      <c r="X150" s="1">
        <v>0.59595959595959591</v>
      </c>
      <c r="Y150" s="1">
        <v>198</v>
      </c>
      <c r="Z150" s="1">
        <v>2.030456852791878E-2</v>
      </c>
      <c r="AA150" s="1">
        <v>197</v>
      </c>
      <c r="AB150" s="1">
        <v>0.98492462311557794</v>
      </c>
      <c r="AC150" s="1">
        <v>199</v>
      </c>
      <c r="AD150" s="1">
        <v>0.81909547738693467</v>
      </c>
      <c r="AE150" s="1">
        <v>199</v>
      </c>
      <c r="AF150" s="1">
        <v>0.89949748743718594</v>
      </c>
      <c r="AG150" s="1">
        <v>199</v>
      </c>
      <c r="AH150" s="1">
        <v>0.88442211055276387</v>
      </c>
      <c r="AI150" s="1">
        <v>199</v>
      </c>
      <c r="AJ150" s="1">
        <v>0.81909547738693467</v>
      </c>
      <c r="AK150" s="1">
        <v>199</v>
      </c>
      <c r="AL150" s="1">
        <v>0.93434343434343436</v>
      </c>
      <c r="AM150" s="1">
        <v>198</v>
      </c>
      <c r="AN150" s="1">
        <v>0.8232323232323232</v>
      </c>
      <c r="AO150" s="1">
        <v>198</v>
      </c>
      <c r="AP150" s="1">
        <v>0.88324873096446699</v>
      </c>
      <c r="AQ150" s="1">
        <v>197</v>
      </c>
      <c r="AR150" s="1">
        <v>0.93969849246231152</v>
      </c>
      <c r="AS150" s="1">
        <v>199</v>
      </c>
      <c r="AT150" s="1">
        <v>0.73366834170854267</v>
      </c>
      <c r="AU150" s="1">
        <v>199</v>
      </c>
    </row>
    <row r="151" spans="1:47" x14ac:dyDescent="0.25">
      <c r="A151" s="22" t="str">
        <f t="shared" si="3"/>
        <v>2011UOHUMAN PHYSIOLOGY</v>
      </c>
      <c r="B151" s="1" t="s">
        <v>109</v>
      </c>
      <c r="C151" s="1" t="s">
        <v>59</v>
      </c>
      <c r="D151" s="1" t="s">
        <v>110</v>
      </c>
      <c r="E151">
        <v>2011</v>
      </c>
      <c r="F151" s="1">
        <v>2</v>
      </c>
      <c r="G151" s="1">
        <v>288</v>
      </c>
      <c r="H151" s="1">
        <v>0.92523364485981308</v>
      </c>
      <c r="I151" s="1">
        <v>214</v>
      </c>
      <c r="J151" s="1">
        <v>0.73953488372093024</v>
      </c>
      <c r="K151" s="1">
        <v>215</v>
      </c>
      <c r="L151" s="1">
        <v>0.95813953488372094</v>
      </c>
      <c r="M151" s="1">
        <v>215</v>
      </c>
      <c r="N151" s="1">
        <v>0.23831775700934579</v>
      </c>
      <c r="O151" s="1">
        <v>214</v>
      </c>
      <c r="P151" s="1">
        <v>0.28971962616822428</v>
      </c>
      <c r="Q151" s="1">
        <v>214</v>
      </c>
      <c r="R151" s="1">
        <v>8.8785046728971959E-2</v>
      </c>
      <c r="S151" s="1">
        <v>214</v>
      </c>
      <c r="T151" s="1">
        <v>0.18691588785046728</v>
      </c>
      <c r="U151" s="1">
        <v>214</v>
      </c>
      <c r="V151" s="1">
        <v>0.37089201877934275</v>
      </c>
      <c r="W151" s="1">
        <v>213</v>
      </c>
      <c r="X151" s="1">
        <v>0.5488372093023256</v>
      </c>
      <c r="Y151" s="1">
        <v>215</v>
      </c>
      <c r="Z151" s="1">
        <v>3.2710280373831772E-2</v>
      </c>
      <c r="AA151" s="1">
        <v>214</v>
      </c>
      <c r="AB151" s="1">
        <v>0.96279069767441861</v>
      </c>
      <c r="AC151" s="1">
        <v>215</v>
      </c>
      <c r="AD151" s="1">
        <v>0.92056074766355145</v>
      </c>
      <c r="AE151" s="1">
        <v>214</v>
      </c>
      <c r="AF151" s="1">
        <v>0.92056074766355145</v>
      </c>
      <c r="AG151" s="1">
        <v>214</v>
      </c>
      <c r="AH151" s="1">
        <v>0.92523364485981308</v>
      </c>
      <c r="AI151" s="1">
        <v>214</v>
      </c>
      <c r="AJ151" s="1">
        <v>0.88625592417061616</v>
      </c>
      <c r="AK151" s="1">
        <v>211</v>
      </c>
      <c r="AL151" s="1">
        <v>0.95774647887323938</v>
      </c>
      <c r="AM151" s="1">
        <v>213</v>
      </c>
      <c r="AN151" s="1">
        <v>0.91121495327102808</v>
      </c>
      <c r="AO151" s="1">
        <v>214</v>
      </c>
      <c r="AP151" s="1">
        <v>0.91588785046728971</v>
      </c>
      <c r="AQ151" s="1">
        <v>214</v>
      </c>
      <c r="AR151" s="1">
        <v>0.95327102803738317</v>
      </c>
      <c r="AS151" s="1">
        <v>214</v>
      </c>
      <c r="AT151" s="1">
        <v>0.7990654205607477</v>
      </c>
      <c r="AU151" s="1">
        <v>214</v>
      </c>
    </row>
    <row r="152" spans="1:47" x14ac:dyDescent="0.25">
      <c r="A152" s="22" t="str">
        <f t="shared" si="3"/>
        <v>2011UOMATHEMATICS</v>
      </c>
      <c r="B152" s="1" t="s">
        <v>111</v>
      </c>
      <c r="C152" s="1" t="s">
        <v>59</v>
      </c>
      <c r="D152" s="1" t="s">
        <v>112</v>
      </c>
      <c r="E152">
        <v>2011</v>
      </c>
      <c r="F152" s="1">
        <v>2</v>
      </c>
      <c r="G152" s="1">
        <v>73</v>
      </c>
      <c r="H152" s="1">
        <v>0.96153846153846156</v>
      </c>
      <c r="I152" s="1">
        <v>52</v>
      </c>
      <c r="J152" s="1">
        <v>0.51923076923076927</v>
      </c>
      <c r="K152" s="1">
        <v>52</v>
      </c>
      <c r="L152" s="1">
        <v>0.82692307692307687</v>
      </c>
      <c r="M152" s="1">
        <v>52</v>
      </c>
      <c r="N152" s="1">
        <v>0.13461538461538461</v>
      </c>
      <c r="O152" s="1">
        <v>52</v>
      </c>
      <c r="P152" s="1">
        <v>0.19230769230769232</v>
      </c>
      <c r="Q152" s="1">
        <v>52</v>
      </c>
      <c r="R152" s="1">
        <v>0.13461538461538461</v>
      </c>
      <c r="S152" s="1">
        <v>52</v>
      </c>
      <c r="T152" s="1">
        <v>0.21153846153846154</v>
      </c>
      <c r="U152" s="1">
        <v>52</v>
      </c>
      <c r="V152" s="1">
        <v>0.28846153846153844</v>
      </c>
      <c r="W152" s="1">
        <v>52</v>
      </c>
      <c r="X152" s="1">
        <v>0.55769230769230771</v>
      </c>
      <c r="Y152" s="1">
        <v>52</v>
      </c>
      <c r="Z152" s="1">
        <v>1.9230769230769232E-2</v>
      </c>
      <c r="AA152" s="1">
        <v>52</v>
      </c>
      <c r="AB152" s="1">
        <v>0.96153846153846156</v>
      </c>
      <c r="AC152" s="1">
        <v>52</v>
      </c>
      <c r="AD152" s="1">
        <v>0.69230769230769229</v>
      </c>
      <c r="AE152" s="1">
        <v>52</v>
      </c>
      <c r="AF152" s="1">
        <v>0.92307692307692313</v>
      </c>
      <c r="AG152" s="1">
        <v>52</v>
      </c>
      <c r="AH152" s="1">
        <v>0.98076923076923073</v>
      </c>
      <c r="AI152" s="1">
        <v>52</v>
      </c>
      <c r="AJ152" s="1">
        <v>0.84615384615384615</v>
      </c>
      <c r="AK152" s="1">
        <v>52</v>
      </c>
      <c r="AL152" s="1">
        <v>0.94230769230769229</v>
      </c>
      <c r="AM152" s="1">
        <v>52</v>
      </c>
      <c r="AN152" s="1">
        <v>0.80769230769230771</v>
      </c>
      <c r="AO152" s="1">
        <v>52</v>
      </c>
      <c r="AP152" s="1">
        <v>0.96153846153846156</v>
      </c>
      <c r="AQ152" s="1">
        <v>52</v>
      </c>
      <c r="AR152" s="1">
        <v>0.90384615384615385</v>
      </c>
      <c r="AS152" s="1">
        <v>52</v>
      </c>
      <c r="AT152" s="1">
        <v>0.76923076923076927</v>
      </c>
      <c r="AU152" s="1">
        <v>52</v>
      </c>
    </row>
    <row r="153" spans="1:47" x14ac:dyDescent="0.25">
      <c r="A153" s="22" t="str">
        <f t="shared" si="3"/>
        <v>2011UOGENERAL SCIENCE</v>
      </c>
      <c r="B153" s="1" t="s">
        <v>113</v>
      </c>
      <c r="C153" s="1" t="s">
        <v>59</v>
      </c>
      <c r="D153" s="1" t="s">
        <v>114</v>
      </c>
      <c r="E153">
        <v>2011</v>
      </c>
      <c r="F153" s="1">
        <v>2</v>
      </c>
      <c r="G153" s="1">
        <v>58</v>
      </c>
      <c r="H153" s="1">
        <v>0.875</v>
      </c>
      <c r="I153" s="1">
        <v>48</v>
      </c>
      <c r="J153" s="1">
        <v>0.625</v>
      </c>
      <c r="K153" s="1">
        <v>48</v>
      </c>
      <c r="L153" s="1">
        <v>0.85416666666666663</v>
      </c>
      <c r="M153" s="1">
        <v>48</v>
      </c>
      <c r="N153" s="1">
        <v>0.3125</v>
      </c>
      <c r="O153" s="1">
        <v>48</v>
      </c>
      <c r="P153" s="1">
        <v>0.25</v>
      </c>
      <c r="Q153" s="1">
        <v>48</v>
      </c>
      <c r="R153" s="1">
        <v>0.14583333333333334</v>
      </c>
      <c r="S153" s="1">
        <v>48</v>
      </c>
      <c r="T153" s="1">
        <v>0.20833333333333334</v>
      </c>
      <c r="U153" s="1">
        <v>48</v>
      </c>
      <c r="V153" s="1">
        <v>0.25</v>
      </c>
      <c r="W153" s="1">
        <v>48</v>
      </c>
      <c r="X153" s="1">
        <v>0.375</v>
      </c>
      <c r="Y153" s="1">
        <v>48</v>
      </c>
      <c r="Z153" s="1">
        <v>0.1276595744680851</v>
      </c>
      <c r="AA153" s="1">
        <v>47</v>
      </c>
      <c r="AB153" s="1">
        <v>0.9375</v>
      </c>
      <c r="AC153" s="1">
        <v>48</v>
      </c>
      <c r="AD153" s="1">
        <v>0.80851063829787229</v>
      </c>
      <c r="AE153" s="1">
        <v>47</v>
      </c>
      <c r="AF153" s="1">
        <v>0.77083333333333337</v>
      </c>
      <c r="AG153" s="1">
        <v>48</v>
      </c>
      <c r="AH153" s="1">
        <v>0.875</v>
      </c>
      <c r="AI153" s="1">
        <v>48</v>
      </c>
      <c r="AJ153" s="1">
        <v>0.77083333333333337</v>
      </c>
      <c r="AK153" s="1">
        <v>48</v>
      </c>
      <c r="AL153" s="1">
        <v>0.85106382978723405</v>
      </c>
      <c r="AM153" s="1">
        <v>47</v>
      </c>
      <c r="AN153" s="1">
        <v>0.875</v>
      </c>
      <c r="AO153" s="1">
        <v>48</v>
      </c>
      <c r="AP153" s="1">
        <v>0.85416666666666663</v>
      </c>
      <c r="AQ153" s="1">
        <v>48</v>
      </c>
      <c r="AR153" s="1">
        <v>0.89583333333333337</v>
      </c>
      <c r="AS153" s="1">
        <v>48</v>
      </c>
      <c r="AT153" s="1">
        <v>0.83333333333333337</v>
      </c>
      <c r="AU153" s="1">
        <v>48</v>
      </c>
    </row>
    <row r="154" spans="1:47" x14ac:dyDescent="0.25">
      <c r="A154" s="22" t="str">
        <f t="shared" si="3"/>
        <v>2011UOINTERNATIONAL STUDIES</v>
      </c>
      <c r="B154" s="1" t="s">
        <v>115</v>
      </c>
      <c r="C154" s="1" t="s">
        <v>59</v>
      </c>
      <c r="D154" s="1" t="s">
        <v>116</v>
      </c>
      <c r="E154">
        <v>2011</v>
      </c>
      <c r="F154" s="1">
        <v>2</v>
      </c>
      <c r="G154" s="1">
        <v>93</v>
      </c>
      <c r="H154" s="1">
        <v>0.98571428571428577</v>
      </c>
      <c r="I154" s="1">
        <v>70</v>
      </c>
      <c r="J154" s="1">
        <v>0.18571428571428572</v>
      </c>
      <c r="K154" s="1">
        <v>70</v>
      </c>
      <c r="L154" s="1">
        <v>0.90140845070422537</v>
      </c>
      <c r="M154" s="1">
        <v>71</v>
      </c>
      <c r="N154" s="1">
        <v>0.94366197183098588</v>
      </c>
      <c r="O154" s="1">
        <v>71</v>
      </c>
      <c r="P154" s="1">
        <v>0.15492957746478872</v>
      </c>
      <c r="Q154" s="1">
        <v>71</v>
      </c>
      <c r="R154" s="1">
        <v>0.12676056338028169</v>
      </c>
      <c r="S154" s="1">
        <v>71</v>
      </c>
      <c r="T154" s="1">
        <v>0.42253521126760563</v>
      </c>
      <c r="U154" s="1">
        <v>71</v>
      </c>
      <c r="V154" s="1">
        <v>0.95774647887323938</v>
      </c>
      <c r="W154" s="1">
        <v>71</v>
      </c>
      <c r="X154" s="1">
        <v>0.26760563380281688</v>
      </c>
      <c r="Y154" s="1">
        <v>71</v>
      </c>
      <c r="Z154" s="1">
        <v>4.2253521126760563E-2</v>
      </c>
      <c r="AA154" s="1">
        <v>71</v>
      </c>
      <c r="AB154" s="1">
        <v>0.9859154929577465</v>
      </c>
      <c r="AC154" s="1">
        <v>71</v>
      </c>
      <c r="AD154" s="1">
        <v>0.59154929577464788</v>
      </c>
      <c r="AE154" s="1">
        <v>71</v>
      </c>
      <c r="AF154" s="1">
        <v>0.85915492957746475</v>
      </c>
      <c r="AG154" s="1">
        <v>71</v>
      </c>
      <c r="AH154" s="1">
        <v>0.87323943661971826</v>
      </c>
      <c r="AI154" s="1">
        <v>71</v>
      </c>
      <c r="AJ154" s="1">
        <v>0.80281690140845074</v>
      </c>
      <c r="AK154" s="1">
        <v>71</v>
      </c>
      <c r="AL154" s="1">
        <v>0.87142857142857144</v>
      </c>
      <c r="AM154" s="1">
        <v>70</v>
      </c>
      <c r="AN154" s="1">
        <v>0.81690140845070425</v>
      </c>
      <c r="AO154" s="1">
        <v>71</v>
      </c>
      <c r="AP154" s="1">
        <v>0.92957746478873238</v>
      </c>
      <c r="AQ154" s="1">
        <v>71</v>
      </c>
      <c r="AR154" s="1">
        <v>1</v>
      </c>
      <c r="AS154" s="1">
        <v>71</v>
      </c>
      <c r="AT154" s="1">
        <v>0.74647887323943662</v>
      </c>
      <c r="AU154" s="1">
        <v>71</v>
      </c>
    </row>
    <row r="155" spans="1:47" x14ac:dyDescent="0.25">
      <c r="A155" s="22" t="str">
        <f t="shared" si="3"/>
        <v>2011UOCLASSICS AND HUMANITIES</v>
      </c>
      <c r="B155" s="1" t="s">
        <v>117</v>
      </c>
      <c r="C155" s="1" t="s">
        <v>59</v>
      </c>
      <c r="D155" s="1" t="s">
        <v>118</v>
      </c>
      <c r="E155">
        <v>2011</v>
      </c>
      <c r="F155" s="1">
        <v>2</v>
      </c>
      <c r="G155" s="1">
        <v>41</v>
      </c>
      <c r="H155" s="1">
        <v>1</v>
      </c>
      <c r="I155" s="1">
        <v>21</v>
      </c>
      <c r="J155" s="1">
        <v>0.19047619047619047</v>
      </c>
      <c r="K155" s="1">
        <v>21</v>
      </c>
      <c r="L155" s="1">
        <v>0.80952380952380953</v>
      </c>
      <c r="M155" s="1">
        <v>21</v>
      </c>
      <c r="N155" s="1">
        <v>0.66666666666666663</v>
      </c>
      <c r="O155" s="1">
        <v>21</v>
      </c>
      <c r="P155" s="1">
        <v>0.14285714285714285</v>
      </c>
      <c r="Q155" s="1">
        <v>21</v>
      </c>
      <c r="R155" s="1">
        <v>9.5238095238095233E-2</v>
      </c>
      <c r="S155" s="1">
        <v>21</v>
      </c>
      <c r="T155" s="1">
        <v>0.33333333333333331</v>
      </c>
      <c r="U155" s="1">
        <v>21</v>
      </c>
      <c r="V155" s="1">
        <v>0.66666666666666663</v>
      </c>
      <c r="W155" s="1">
        <v>21</v>
      </c>
      <c r="X155" s="1">
        <v>0.2857142857142857</v>
      </c>
      <c r="Y155" s="1">
        <v>21</v>
      </c>
      <c r="Z155" s="1">
        <v>0</v>
      </c>
      <c r="AA155" s="1">
        <v>21</v>
      </c>
      <c r="AB155" s="1">
        <v>1</v>
      </c>
      <c r="AC155" s="1">
        <v>21</v>
      </c>
      <c r="AD155" s="1">
        <v>0.61904761904761907</v>
      </c>
      <c r="AE155" s="1">
        <v>21</v>
      </c>
      <c r="AF155" s="1">
        <v>0.90476190476190477</v>
      </c>
      <c r="AG155" s="1">
        <v>21</v>
      </c>
      <c r="AH155" s="1">
        <v>0.7142857142857143</v>
      </c>
      <c r="AI155" s="1">
        <v>21</v>
      </c>
      <c r="AJ155" s="1">
        <v>0.76190476190476186</v>
      </c>
      <c r="AK155" s="1">
        <v>21</v>
      </c>
      <c r="AL155" s="1">
        <v>0.90476190476190477</v>
      </c>
      <c r="AM155" s="1">
        <v>21</v>
      </c>
      <c r="AN155" s="1">
        <v>0.8571428571428571</v>
      </c>
      <c r="AO155" s="1">
        <v>21</v>
      </c>
      <c r="AP155" s="1">
        <v>1</v>
      </c>
      <c r="AQ155" s="1">
        <v>21</v>
      </c>
      <c r="AR155" s="1">
        <v>0.95238095238095233</v>
      </c>
      <c r="AS155" s="1">
        <v>21</v>
      </c>
      <c r="AT155" s="1">
        <v>0.8571428571428571</v>
      </c>
      <c r="AU155" s="1">
        <v>21</v>
      </c>
    </row>
    <row r="156" spans="1:47" x14ac:dyDescent="0.25">
      <c r="A156" s="22" t="str">
        <f t="shared" si="3"/>
        <v>2011UOPHILOSOPHY</v>
      </c>
      <c r="B156" s="1" t="s">
        <v>119</v>
      </c>
      <c r="C156" s="1" t="s">
        <v>59</v>
      </c>
      <c r="D156" s="1" t="s">
        <v>120</v>
      </c>
      <c r="E156">
        <v>2011</v>
      </c>
      <c r="F156" s="1">
        <v>2</v>
      </c>
      <c r="G156" s="1">
        <v>48</v>
      </c>
      <c r="H156" s="1">
        <v>1</v>
      </c>
      <c r="I156" s="1">
        <v>32</v>
      </c>
      <c r="J156" s="1">
        <v>9.375E-2</v>
      </c>
      <c r="K156" s="1">
        <v>32</v>
      </c>
      <c r="L156" s="1">
        <v>0.71875</v>
      </c>
      <c r="M156" s="1">
        <v>32</v>
      </c>
      <c r="N156" s="1">
        <v>0.34375</v>
      </c>
      <c r="O156" s="1">
        <v>32</v>
      </c>
      <c r="P156" s="1">
        <v>3.125E-2</v>
      </c>
      <c r="Q156" s="1">
        <v>32</v>
      </c>
      <c r="R156" s="1">
        <v>9.375E-2</v>
      </c>
      <c r="S156" s="1">
        <v>32</v>
      </c>
      <c r="T156" s="1">
        <v>0.21875</v>
      </c>
      <c r="U156" s="1">
        <v>32</v>
      </c>
      <c r="V156" s="1">
        <v>0.34375</v>
      </c>
      <c r="W156" s="1">
        <v>32</v>
      </c>
      <c r="X156" s="1">
        <v>0.34375</v>
      </c>
      <c r="Y156" s="1">
        <v>32</v>
      </c>
      <c r="Z156" s="1">
        <v>0</v>
      </c>
      <c r="AA156" s="1">
        <v>32</v>
      </c>
      <c r="AB156" s="1">
        <v>0.9375</v>
      </c>
      <c r="AC156" s="1">
        <v>32</v>
      </c>
      <c r="AD156" s="1">
        <v>0.78125</v>
      </c>
      <c r="AE156" s="1">
        <v>32</v>
      </c>
      <c r="AF156" s="1">
        <v>0.9375</v>
      </c>
      <c r="AG156" s="1">
        <v>32</v>
      </c>
      <c r="AH156" s="1">
        <v>0.96875</v>
      </c>
      <c r="AI156" s="1">
        <v>32</v>
      </c>
      <c r="AJ156" s="1">
        <v>0.90625</v>
      </c>
      <c r="AK156" s="1">
        <v>32</v>
      </c>
      <c r="AL156" s="1">
        <v>0.9375</v>
      </c>
      <c r="AM156" s="1">
        <v>32</v>
      </c>
      <c r="AN156" s="1">
        <v>1</v>
      </c>
      <c r="AO156" s="1">
        <v>32</v>
      </c>
      <c r="AP156" s="1">
        <v>0.96875</v>
      </c>
      <c r="AQ156" s="1">
        <v>32</v>
      </c>
      <c r="AR156" s="1">
        <v>1</v>
      </c>
      <c r="AS156" s="1">
        <v>32</v>
      </c>
      <c r="AT156" s="1">
        <v>0.96875</v>
      </c>
      <c r="AU156" s="1">
        <v>32</v>
      </c>
    </row>
    <row r="157" spans="1:47" x14ac:dyDescent="0.25">
      <c r="A157" s="22" t="str">
        <f t="shared" si="3"/>
        <v>2011UORELIGIOUS STUDIES</v>
      </c>
      <c r="B157" s="1" t="s">
        <v>121</v>
      </c>
      <c r="C157" s="1" t="s">
        <v>59</v>
      </c>
      <c r="D157" s="1" t="s">
        <v>122</v>
      </c>
      <c r="E157">
        <v>2011</v>
      </c>
      <c r="F157" s="1">
        <v>2</v>
      </c>
      <c r="G157" s="1">
        <v>19</v>
      </c>
      <c r="H157" s="1">
        <v>1</v>
      </c>
      <c r="I157" s="1">
        <v>15</v>
      </c>
      <c r="J157" s="1">
        <v>0</v>
      </c>
      <c r="K157" s="1">
        <v>15</v>
      </c>
      <c r="L157" s="1">
        <v>0.46666666666666667</v>
      </c>
      <c r="M157" s="1">
        <v>15</v>
      </c>
      <c r="N157" s="1">
        <v>0.26666666666666666</v>
      </c>
      <c r="O157" s="1">
        <v>15</v>
      </c>
      <c r="P157" s="1">
        <v>0</v>
      </c>
      <c r="Q157" s="1">
        <v>15</v>
      </c>
      <c r="R157" s="1">
        <v>6.6666666666666666E-2</v>
      </c>
      <c r="S157" s="1">
        <v>15</v>
      </c>
      <c r="T157" s="1">
        <v>0.2</v>
      </c>
      <c r="U157" s="1">
        <v>15</v>
      </c>
      <c r="V157" s="1">
        <v>0.4</v>
      </c>
      <c r="W157" s="1">
        <v>15</v>
      </c>
      <c r="X157" s="1">
        <v>0.2</v>
      </c>
      <c r="Y157" s="1">
        <v>15</v>
      </c>
      <c r="Z157" s="1">
        <v>0</v>
      </c>
      <c r="AA157" s="1">
        <v>15</v>
      </c>
      <c r="AB157" s="1">
        <v>1</v>
      </c>
      <c r="AC157" s="1">
        <v>15</v>
      </c>
      <c r="AD157" s="1">
        <v>0.66666666666666663</v>
      </c>
      <c r="AE157" s="1">
        <v>15</v>
      </c>
      <c r="AF157" s="1">
        <v>0.93333333333333335</v>
      </c>
      <c r="AG157" s="1">
        <v>15</v>
      </c>
      <c r="AH157" s="1">
        <v>0.93333333333333335</v>
      </c>
      <c r="AI157" s="1">
        <v>15</v>
      </c>
      <c r="AJ157" s="1">
        <v>1</v>
      </c>
      <c r="AK157" s="1">
        <v>15</v>
      </c>
      <c r="AL157" s="1">
        <v>1</v>
      </c>
      <c r="AM157" s="1">
        <v>15</v>
      </c>
      <c r="AN157" s="1">
        <v>1</v>
      </c>
      <c r="AO157" s="1">
        <v>15</v>
      </c>
      <c r="AP157" s="1">
        <v>0.93333333333333335</v>
      </c>
      <c r="AQ157" s="1">
        <v>15</v>
      </c>
      <c r="AR157" s="1">
        <v>1</v>
      </c>
      <c r="AS157" s="1">
        <v>15</v>
      </c>
      <c r="AT157" s="1">
        <v>0.93333333333333335</v>
      </c>
      <c r="AU157" s="1">
        <v>15</v>
      </c>
    </row>
    <row r="158" spans="1:47" x14ac:dyDescent="0.25">
      <c r="A158" s="22" t="str">
        <f t="shared" si="3"/>
        <v>2011UOJUDAIC STUDIES</v>
      </c>
      <c r="B158" s="1" t="s">
        <v>123</v>
      </c>
      <c r="C158" s="1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1</v>
      </c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">
        <v>0</v>
      </c>
      <c r="Q158" s="1">
        <v>1</v>
      </c>
      <c r="R158" s="1">
        <v>0</v>
      </c>
      <c r="S158" s="1">
        <v>1</v>
      </c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0</v>
      </c>
      <c r="AA158" s="1">
        <v>1</v>
      </c>
      <c r="AB158" s="1">
        <v>1</v>
      </c>
      <c r="AC158" s="1">
        <v>1</v>
      </c>
      <c r="AD158" s="1">
        <v>0</v>
      </c>
      <c r="AE158" s="1">
        <v>1</v>
      </c>
      <c r="AF158" s="1">
        <v>1</v>
      </c>
      <c r="AG158" s="1">
        <v>1</v>
      </c>
      <c r="AH158" s="1">
        <v>1</v>
      </c>
      <c r="AI158" s="1">
        <v>1</v>
      </c>
      <c r="AJ158" s="1">
        <v>1</v>
      </c>
      <c r="AK158" s="1">
        <v>1</v>
      </c>
      <c r="AL158" s="1"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1</v>
      </c>
      <c r="AU158" s="1">
        <v>1</v>
      </c>
    </row>
    <row r="159" spans="1:47" x14ac:dyDescent="0.25">
      <c r="A159" s="22" t="str">
        <f t="shared" si="3"/>
        <v>2011UOCHEMISTRY</v>
      </c>
      <c r="B159" s="1" t="s">
        <v>125</v>
      </c>
      <c r="C159" s="1" t="s">
        <v>59</v>
      </c>
      <c r="D159" s="1" t="s">
        <v>126</v>
      </c>
      <c r="E159">
        <v>2011</v>
      </c>
      <c r="F159" s="1">
        <v>2</v>
      </c>
      <c r="G159" s="1">
        <v>114</v>
      </c>
      <c r="H159" s="1">
        <v>0.97560975609756095</v>
      </c>
      <c r="I159" s="1">
        <v>82</v>
      </c>
      <c r="J159" s="1">
        <v>0.67073170731707321</v>
      </c>
      <c r="K159" s="1">
        <v>82</v>
      </c>
      <c r="L159" s="1">
        <v>0.91463414634146345</v>
      </c>
      <c r="M159" s="1">
        <v>82</v>
      </c>
      <c r="N159" s="1">
        <v>0.24390243902439024</v>
      </c>
      <c r="O159" s="1">
        <v>82</v>
      </c>
      <c r="P159" s="1">
        <v>0.22222222222222221</v>
      </c>
      <c r="Q159" s="1">
        <v>81</v>
      </c>
      <c r="R159" s="1">
        <v>9.8765432098765427E-2</v>
      </c>
      <c r="S159" s="1">
        <v>81</v>
      </c>
      <c r="T159" s="1">
        <v>8.7499999999999994E-2</v>
      </c>
      <c r="U159" s="1">
        <v>80</v>
      </c>
      <c r="V159" s="1">
        <v>0.36585365853658536</v>
      </c>
      <c r="W159" s="1">
        <v>82</v>
      </c>
      <c r="X159" s="1">
        <v>0.5679012345679012</v>
      </c>
      <c r="Y159" s="1">
        <v>81</v>
      </c>
      <c r="Z159" s="1">
        <v>4.9382716049382713E-2</v>
      </c>
      <c r="AA159" s="1">
        <v>81</v>
      </c>
      <c r="AB159" s="1">
        <v>0.95061728395061729</v>
      </c>
      <c r="AC159" s="1">
        <v>81</v>
      </c>
      <c r="AD159" s="1">
        <v>0.87654320987654322</v>
      </c>
      <c r="AE159" s="1">
        <v>81</v>
      </c>
      <c r="AF159" s="1">
        <v>0.92682926829268297</v>
      </c>
      <c r="AG159" s="1">
        <v>82</v>
      </c>
      <c r="AH159" s="1">
        <v>0.91463414634146345</v>
      </c>
      <c r="AI159" s="1">
        <v>82</v>
      </c>
      <c r="AJ159" s="1">
        <v>0.8902439024390244</v>
      </c>
      <c r="AK159" s="1">
        <v>82</v>
      </c>
      <c r="AL159" s="1">
        <v>0.95061728395061729</v>
      </c>
      <c r="AM159" s="1">
        <v>81</v>
      </c>
      <c r="AN159" s="1">
        <v>0.91463414634146345</v>
      </c>
      <c r="AO159" s="1">
        <v>82</v>
      </c>
      <c r="AP159" s="1">
        <v>0.90243902439024393</v>
      </c>
      <c r="AQ159" s="1">
        <v>82</v>
      </c>
      <c r="AR159" s="1">
        <v>0.91463414634146345</v>
      </c>
      <c r="AS159" s="1">
        <v>82</v>
      </c>
      <c r="AT159" s="1">
        <v>0.80487804878048785</v>
      </c>
      <c r="AU159" s="1">
        <v>82</v>
      </c>
    </row>
    <row r="160" spans="1:47" x14ac:dyDescent="0.25">
      <c r="A160" s="22" t="str">
        <f t="shared" si="3"/>
        <v>2011UOGEOLOGICAL SCIENCES</v>
      </c>
      <c r="B160" s="1" t="s">
        <v>127</v>
      </c>
      <c r="C160" s="1" t="s">
        <v>59</v>
      </c>
      <c r="D160" s="1" t="s">
        <v>128</v>
      </c>
      <c r="E160">
        <v>2011</v>
      </c>
      <c r="F160" s="1">
        <v>2</v>
      </c>
      <c r="G160" s="1">
        <v>23</v>
      </c>
      <c r="H160" s="1">
        <v>0.93333333333333335</v>
      </c>
      <c r="I160" s="1">
        <v>15</v>
      </c>
      <c r="J160" s="1">
        <v>0.33333333333333331</v>
      </c>
      <c r="K160" s="1">
        <v>15</v>
      </c>
      <c r="L160" s="1">
        <v>0.875</v>
      </c>
      <c r="M160" s="1">
        <v>16</v>
      </c>
      <c r="N160" s="1">
        <v>0.6</v>
      </c>
      <c r="O160" s="1">
        <v>15</v>
      </c>
      <c r="P160" s="1">
        <v>0.2</v>
      </c>
      <c r="Q160" s="1">
        <v>15</v>
      </c>
      <c r="R160" s="1">
        <v>0.125</v>
      </c>
      <c r="S160" s="1">
        <v>16</v>
      </c>
      <c r="T160" s="1">
        <v>0.33333333333333331</v>
      </c>
      <c r="U160" s="1">
        <v>15</v>
      </c>
      <c r="V160" s="1">
        <v>0.66666666666666663</v>
      </c>
      <c r="W160" s="1">
        <v>15</v>
      </c>
      <c r="X160" s="1">
        <v>0.375</v>
      </c>
      <c r="Y160" s="1">
        <v>16</v>
      </c>
      <c r="Z160" s="1">
        <v>0</v>
      </c>
      <c r="AA160" s="1">
        <v>15</v>
      </c>
      <c r="AB160" s="1">
        <v>1</v>
      </c>
      <c r="AC160" s="1">
        <v>16</v>
      </c>
      <c r="AD160" s="1">
        <v>0.5625</v>
      </c>
      <c r="AE160" s="1">
        <v>16</v>
      </c>
      <c r="AF160" s="1">
        <v>0.8125</v>
      </c>
      <c r="AG160" s="1">
        <v>16</v>
      </c>
      <c r="AH160" s="1">
        <v>1</v>
      </c>
      <c r="AI160" s="1">
        <v>16</v>
      </c>
      <c r="AJ160" s="1">
        <v>0.75</v>
      </c>
      <c r="AK160" s="1">
        <v>16</v>
      </c>
      <c r="AL160" s="1">
        <v>0.9375</v>
      </c>
      <c r="AM160" s="1">
        <v>16</v>
      </c>
      <c r="AN160" s="1">
        <v>0.9375</v>
      </c>
      <c r="AO160" s="1">
        <v>16</v>
      </c>
      <c r="AP160" s="1">
        <v>0.9375</v>
      </c>
      <c r="AQ160" s="1">
        <v>16</v>
      </c>
      <c r="AR160" s="1">
        <v>1</v>
      </c>
      <c r="AS160" s="1">
        <v>16</v>
      </c>
      <c r="AT160" s="1">
        <v>0.9375</v>
      </c>
      <c r="AU160" s="1">
        <v>16</v>
      </c>
    </row>
    <row r="161" spans="1:47" x14ac:dyDescent="0.25">
      <c r="A161" s="22" t="str">
        <f t="shared" si="3"/>
        <v>2011UOPHYSICS</v>
      </c>
      <c r="B161" s="1" t="s">
        <v>129</v>
      </c>
      <c r="C161" s="1" t="s">
        <v>59</v>
      </c>
      <c r="D161" s="1" t="s">
        <v>130</v>
      </c>
      <c r="E161">
        <v>2011</v>
      </c>
      <c r="F161" s="1">
        <v>2</v>
      </c>
      <c r="G161" s="1">
        <v>56</v>
      </c>
      <c r="H161" s="1">
        <v>1</v>
      </c>
      <c r="I161" s="1">
        <v>37</v>
      </c>
      <c r="J161" s="1">
        <v>0.43243243243243246</v>
      </c>
      <c r="K161" s="1">
        <v>37</v>
      </c>
      <c r="L161" s="1">
        <v>0.91666666666666663</v>
      </c>
      <c r="M161" s="1">
        <v>36</v>
      </c>
      <c r="N161" s="1">
        <v>0.10810810810810811</v>
      </c>
      <c r="O161" s="1">
        <v>37</v>
      </c>
      <c r="P161" s="1">
        <v>0.13513513513513514</v>
      </c>
      <c r="Q161" s="1">
        <v>37</v>
      </c>
      <c r="R161" s="1">
        <v>0</v>
      </c>
      <c r="S161" s="1">
        <v>37</v>
      </c>
      <c r="T161" s="1">
        <v>0</v>
      </c>
      <c r="U161" s="1">
        <v>37</v>
      </c>
      <c r="V161" s="1">
        <v>0.35135135135135137</v>
      </c>
      <c r="W161" s="1">
        <v>37</v>
      </c>
      <c r="X161" s="1">
        <v>0.54054054054054057</v>
      </c>
      <c r="Y161" s="1">
        <v>37</v>
      </c>
      <c r="Z161" s="1">
        <v>0</v>
      </c>
      <c r="AA161" s="1">
        <v>37</v>
      </c>
      <c r="AB161" s="1">
        <v>1</v>
      </c>
      <c r="AC161" s="1">
        <v>37</v>
      </c>
      <c r="AD161" s="1">
        <v>0.7567567567567568</v>
      </c>
      <c r="AE161" s="1">
        <v>37</v>
      </c>
      <c r="AF161" s="1">
        <v>0.83783783783783783</v>
      </c>
      <c r="AG161" s="1">
        <v>37</v>
      </c>
      <c r="AH161" s="1">
        <v>0.83783783783783783</v>
      </c>
      <c r="AI161" s="1">
        <v>37</v>
      </c>
      <c r="AJ161" s="1">
        <v>0.77777777777777779</v>
      </c>
      <c r="AK161" s="1">
        <v>36</v>
      </c>
      <c r="AL161" s="1">
        <v>0.86111111111111116</v>
      </c>
      <c r="AM161" s="1">
        <v>36</v>
      </c>
      <c r="AN161" s="1">
        <v>0.91428571428571426</v>
      </c>
      <c r="AO161" s="1">
        <v>35</v>
      </c>
      <c r="AP161" s="1">
        <v>1</v>
      </c>
      <c r="AQ161" s="1">
        <v>35</v>
      </c>
      <c r="AR161" s="1">
        <v>0.88235294117647056</v>
      </c>
      <c r="AS161" s="1">
        <v>34</v>
      </c>
      <c r="AT161" s="1">
        <v>0.8529411764705882</v>
      </c>
      <c r="AU161" s="1">
        <v>34</v>
      </c>
    </row>
    <row r="162" spans="1:47" x14ac:dyDescent="0.25">
      <c r="A162" s="22" t="str">
        <f t="shared" si="3"/>
        <v>2011UOPSYCHOLOGY</v>
      </c>
      <c r="B162" s="1" t="s">
        <v>131</v>
      </c>
      <c r="C162" s="1" t="s">
        <v>59</v>
      </c>
      <c r="D162" s="1" t="s">
        <v>132</v>
      </c>
      <c r="E162">
        <v>2011</v>
      </c>
      <c r="F162" s="1">
        <v>2</v>
      </c>
      <c r="G162" s="1">
        <v>436</v>
      </c>
      <c r="H162" s="1">
        <v>0.95454545454545459</v>
      </c>
      <c r="I162" s="1">
        <v>330</v>
      </c>
      <c r="J162" s="1">
        <v>0.42073170731707316</v>
      </c>
      <c r="K162" s="1">
        <v>328</v>
      </c>
      <c r="L162" s="1">
        <v>0.8597560975609756</v>
      </c>
      <c r="M162" s="1">
        <v>328</v>
      </c>
      <c r="N162" s="1">
        <v>0.25382262996941896</v>
      </c>
      <c r="O162" s="1">
        <v>327</v>
      </c>
      <c r="P162" s="1">
        <v>0.15853658536585366</v>
      </c>
      <c r="Q162" s="1">
        <v>328</v>
      </c>
      <c r="R162" s="1">
        <v>0.15596330275229359</v>
      </c>
      <c r="S162" s="1">
        <v>327</v>
      </c>
      <c r="T162" s="1">
        <v>0.36085626911314983</v>
      </c>
      <c r="U162" s="1">
        <v>327</v>
      </c>
      <c r="V162" s="1">
        <v>0.28440366972477066</v>
      </c>
      <c r="W162" s="1">
        <v>327</v>
      </c>
      <c r="X162" s="1">
        <v>0.39143730886850153</v>
      </c>
      <c r="Y162" s="1">
        <v>327</v>
      </c>
      <c r="Z162" s="1">
        <v>9.815950920245399E-2</v>
      </c>
      <c r="AA162" s="1">
        <v>326</v>
      </c>
      <c r="AB162" s="1">
        <v>0.97256097560975607</v>
      </c>
      <c r="AC162" s="1">
        <v>328</v>
      </c>
      <c r="AD162" s="1">
        <v>0.78593272171253825</v>
      </c>
      <c r="AE162" s="1">
        <v>327</v>
      </c>
      <c r="AF162" s="1">
        <v>0.91743119266055051</v>
      </c>
      <c r="AG162" s="1">
        <v>327</v>
      </c>
      <c r="AH162" s="1">
        <v>0.88073394495412849</v>
      </c>
      <c r="AI162" s="1">
        <v>327</v>
      </c>
      <c r="AJ162" s="1">
        <v>0.82515337423312884</v>
      </c>
      <c r="AK162" s="1">
        <v>326</v>
      </c>
      <c r="AL162" s="1">
        <v>0.98148148148148151</v>
      </c>
      <c r="AM162" s="1">
        <v>324</v>
      </c>
      <c r="AN162" s="1">
        <v>0.88036809815950923</v>
      </c>
      <c r="AO162" s="1">
        <v>326</v>
      </c>
      <c r="AP162" s="1">
        <v>0.88685015290519875</v>
      </c>
      <c r="AQ162" s="1">
        <v>327</v>
      </c>
      <c r="AR162" s="1">
        <v>0.97538461538461541</v>
      </c>
      <c r="AS162" s="1">
        <v>325</v>
      </c>
      <c r="AT162" s="1">
        <v>0.83435582822085885</v>
      </c>
      <c r="AU162" s="1">
        <v>326</v>
      </c>
    </row>
    <row r="163" spans="1:47" x14ac:dyDescent="0.25">
      <c r="A163" s="22" t="str">
        <f t="shared" si="3"/>
        <v>2011UOCOUNSELING PSYCHOLOGY &amp; HUMAN SERVICES</v>
      </c>
      <c r="B163" s="1" t="s">
        <v>133</v>
      </c>
      <c r="C163" s="1" t="s">
        <v>59</v>
      </c>
      <c r="D163" s="1" t="s">
        <v>134</v>
      </c>
      <c r="E163">
        <v>2011</v>
      </c>
      <c r="F163" s="1">
        <v>2</v>
      </c>
      <c r="G163" s="1">
        <v>99</v>
      </c>
      <c r="H163" s="1">
        <v>0.90540540540540537</v>
      </c>
      <c r="I163" s="1">
        <v>74</v>
      </c>
      <c r="J163" s="1">
        <v>0.20547945205479451</v>
      </c>
      <c r="K163" s="1">
        <v>73</v>
      </c>
      <c r="L163" s="1">
        <v>0.98630136986301364</v>
      </c>
      <c r="M163" s="1">
        <v>73</v>
      </c>
      <c r="N163" s="1">
        <v>0.30136986301369861</v>
      </c>
      <c r="O163" s="1">
        <v>73</v>
      </c>
      <c r="P163" s="1">
        <v>0.19178082191780821</v>
      </c>
      <c r="Q163" s="1">
        <v>73</v>
      </c>
      <c r="R163" s="1">
        <v>0.1095890410958904</v>
      </c>
      <c r="S163" s="1">
        <v>73</v>
      </c>
      <c r="T163" s="1">
        <v>0.27397260273972601</v>
      </c>
      <c r="U163" s="1">
        <v>73</v>
      </c>
      <c r="V163" s="1">
        <v>0.46575342465753422</v>
      </c>
      <c r="W163" s="1">
        <v>73</v>
      </c>
      <c r="X163" s="1">
        <v>0.33333333333333331</v>
      </c>
      <c r="Y163" s="1">
        <v>72</v>
      </c>
      <c r="Z163" s="1">
        <v>2.7397260273972601E-2</v>
      </c>
      <c r="AA163" s="1">
        <v>73</v>
      </c>
      <c r="AB163" s="1">
        <v>1</v>
      </c>
      <c r="AC163" s="1">
        <v>73</v>
      </c>
      <c r="AD163" s="1">
        <v>0.81081081081081086</v>
      </c>
      <c r="AE163" s="1">
        <v>74</v>
      </c>
      <c r="AF163" s="1">
        <v>0.95945945945945943</v>
      </c>
      <c r="AG163" s="1">
        <v>74</v>
      </c>
      <c r="AH163" s="1">
        <v>0.94594594594594594</v>
      </c>
      <c r="AI163" s="1">
        <v>74</v>
      </c>
      <c r="AJ163" s="1">
        <v>0.98648648648648651</v>
      </c>
      <c r="AK163" s="1">
        <v>74</v>
      </c>
      <c r="AL163" s="1">
        <v>0.9726027397260274</v>
      </c>
      <c r="AM163" s="1">
        <v>73</v>
      </c>
      <c r="AN163" s="1">
        <v>0.98648648648648651</v>
      </c>
      <c r="AO163" s="1">
        <v>74</v>
      </c>
      <c r="AP163" s="1">
        <v>0.94594594594594594</v>
      </c>
      <c r="AQ163" s="1">
        <v>74</v>
      </c>
      <c r="AR163" s="1">
        <v>0.95890410958904104</v>
      </c>
      <c r="AS163" s="1">
        <v>73</v>
      </c>
      <c r="AT163" s="1">
        <v>0.93243243243243246</v>
      </c>
      <c r="AU163" s="1">
        <v>74</v>
      </c>
    </row>
    <row r="164" spans="1:47" x14ac:dyDescent="0.25">
      <c r="A164" s="22" t="str">
        <f t="shared" si="3"/>
        <v>2011UOPLANNING, PUBLIC POLICY, &amp; MGMT</v>
      </c>
      <c r="B164" s="1" t="s">
        <v>135</v>
      </c>
      <c r="C164" s="1" t="s">
        <v>59</v>
      </c>
      <c r="D164" s="1" t="s">
        <v>136</v>
      </c>
      <c r="E164">
        <v>2011</v>
      </c>
      <c r="F164" s="1">
        <v>2</v>
      </c>
      <c r="G164" s="1">
        <v>49</v>
      </c>
      <c r="H164" s="1">
        <v>0.95</v>
      </c>
      <c r="I164" s="1">
        <v>40</v>
      </c>
      <c r="J164" s="1">
        <v>0.30769230769230771</v>
      </c>
      <c r="K164" s="1">
        <v>39</v>
      </c>
      <c r="L164" s="1">
        <v>0.97499999999999998</v>
      </c>
      <c r="M164" s="1">
        <v>40</v>
      </c>
      <c r="N164" s="1">
        <v>0.3</v>
      </c>
      <c r="O164" s="1">
        <v>40</v>
      </c>
      <c r="P164" s="1">
        <v>0.25</v>
      </c>
      <c r="Q164" s="1">
        <v>40</v>
      </c>
      <c r="R164" s="1">
        <v>0.1</v>
      </c>
      <c r="S164" s="1">
        <v>40</v>
      </c>
      <c r="T164" s="1">
        <v>0.42499999999999999</v>
      </c>
      <c r="U164" s="1">
        <v>40</v>
      </c>
      <c r="V164" s="1">
        <v>0.6</v>
      </c>
      <c r="W164" s="1">
        <v>40</v>
      </c>
      <c r="X164" s="1">
        <v>0.375</v>
      </c>
      <c r="Y164" s="1">
        <v>40</v>
      </c>
      <c r="Z164" s="1">
        <v>0.05</v>
      </c>
      <c r="AA164" s="1">
        <v>40</v>
      </c>
      <c r="AB164" s="1">
        <v>1</v>
      </c>
      <c r="AC164" s="1">
        <v>40</v>
      </c>
      <c r="AD164" s="1">
        <v>0.8</v>
      </c>
      <c r="AE164" s="1">
        <v>40</v>
      </c>
      <c r="AF164" s="1">
        <v>0.9</v>
      </c>
      <c r="AG164" s="1">
        <v>40</v>
      </c>
      <c r="AH164" s="1">
        <v>0.875</v>
      </c>
      <c r="AI164" s="1">
        <v>40</v>
      </c>
      <c r="AJ164" s="1">
        <v>0.92500000000000004</v>
      </c>
      <c r="AK164" s="1">
        <v>40</v>
      </c>
      <c r="AL164" s="1">
        <v>0.94871794871794868</v>
      </c>
      <c r="AM164" s="1">
        <v>39</v>
      </c>
      <c r="AN164" s="1">
        <v>0.95</v>
      </c>
      <c r="AO164" s="1">
        <v>40</v>
      </c>
      <c r="AP164" s="1">
        <v>1</v>
      </c>
      <c r="AQ164" s="1">
        <v>40</v>
      </c>
      <c r="AR164" s="1">
        <v>0.92307692307692313</v>
      </c>
      <c r="AS164" s="1">
        <v>39</v>
      </c>
      <c r="AT164" s="1">
        <v>0.76923076923076927</v>
      </c>
      <c r="AU164" s="1">
        <v>39</v>
      </c>
    </row>
    <row r="165" spans="1:47" x14ac:dyDescent="0.25">
      <c r="A165" s="22" t="str">
        <f t="shared" si="3"/>
        <v>2011UOGENERAL SOCIAL SCIENCE (Bend)</v>
      </c>
      <c r="B165" s="1" t="s">
        <v>137</v>
      </c>
      <c r="C165" s="1" t="s">
        <v>59</v>
      </c>
      <c r="D165" s="1" t="s">
        <v>138</v>
      </c>
      <c r="E165">
        <v>2011</v>
      </c>
      <c r="F165" s="1">
        <v>2</v>
      </c>
      <c r="G165" s="1">
        <v>33</v>
      </c>
      <c r="H165" s="1">
        <v>0.90909090909090906</v>
      </c>
      <c r="I165" s="1">
        <v>22</v>
      </c>
      <c r="J165" s="1">
        <v>0.36363636363636365</v>
      </c>
      <c r="K165" s="1">
        <v>22</v>
      </c>
      <c r="L165" s="1">
        <v>0.81818181818181823</v>
      </c>
      <c r="M165" s="1">
        <v>22</v>
      </c>
      <c r="N165" s="1">
        <v>0.22727272727272727</v>
      </c>
      <c r="O165" s="1">
        <v>22</v>
      </c>
      <c r="P165" s="1">
        <v>4.5454545454545456E-2</v>
      </c>
      <c r="Q165" s="1">
        <v>22</v>
      </c>
      <c r="R165" s="1">
        <v>0.27272727272727271</v>
      </c>
      <c r="S165" s="1">
        <v>22</v>
      </c>
      <c r="T165" s="1">
        <v>0.31818181818181818</v>
      </c>
      <c r="U165" s="1">
        <v>22</v>
      </c>
      <c r="V165" s="1">
        <v>0.40909090909090912</v>
      </c>
      <c r="W165" s="1">
        <v>22</v>
      </c>
      <c r="X165" s="1">
        <v>0.18181818181818182</v>
      </c>
      <c r="Y165" s="1">
        <v>22</v>
      </c>
      <c r="Z165" s="1">
        <v>0.31818181818181818</v>
      </c>
      <c r="AA165" s="1">
        <v>22</v>
      </c>
      <c r="AB165" s="1">
        <v>1</v>
      </c>
      <c r="AC165" s="1">
        <v>22</v>
      </c>
      <c r="AD165" s="1">
        <v>0.63636363636363635</v>
      </c>
      <c r="AE165" s="1">
        <v>22</v>
      </c>
      <c r="AF165" s="1">
        <v>0.8571428571428571</v>
      </c>
      <c r="AG165" s="1">
        <v>21</v>
      </c>
      <c r="AH165" s="1">
        <v>0.80952380952380953</v>
      </c>
      <c r="AI165" s="1">
        <v>21</v>
      </c>
      <c r="AJ165" s="1">
        <v>0.95238095238095233</v>
      </c>
      <c r="AK165" s="1">
        <v>21</v>
      </c>
      <c r="AL165" s="1">
        <v>0.95238095238095233</v>
      </c>
      <c r="AM165" s="1">
        <v>21</v>
      </c>
      <c r="AN165" s="1">
        <v>0.95238095238095233</v>
      </c>
      <c r="AO165" s="1">
        <v>21</v>
      </c>
      <c r="AP165" s="1">
        <v>0.8571428571428571</v>
      </c>
      <c r="AQ165" s="1">
        <v>21</v>
      </c>
      <c r="AR165" s="1">
        <v>1</v>
      </c>
      <c r="AS165" s="1">
        <v>21</v>
      </c>
      <c r="AT165" s="1">
        <v>0.90476190476190477</v>
      </c>
      <c r="AU165" s="1">
        <v>21</v>
      </c>
    </row>
    <row r="166" spans="1:47" x14ac:dyDescent="0.25">
      <c r="A166" s="22" t="str">
        <f t="shared" si="3"/>
        <v>2011UOANTHROPOLOGY</v>
      </c>
      <c r="B166" s="1" t="s">
        <v>139</v>
      </c>
      <c r="C166" s="1" t="s">
        <v>59</v>
      </c>
      <c r="D166" s="1" t="s">
        <v>140</v>
      </c>
      <c r="E166">
        <v>2011</v>
      </c>
      <c r="F166" s="1">
        <v>2</v>
      </c>
      <c r="G166" s="1">
        <v>91</v>
      </c>
      <c r="H166" s="1">
        <v>1</v>
      </c>
      <c r="I166" s="1">
        <v>72</v>
      </c>
      <c r="J166" s="1">
        <v>8.3333333333333329E-2</v>
      </c>
      <c r="K166" s="1">
        <v>72</v>
      </c>
      <c r="L166" s="1">
        <v>0.70833333333333337</v>
      </c>
      <c r="M166" s="1">
        <v>72</v>
      </c>
      <c r="N166" s="1">
        <v>0.69444444444444442</v>
      </c>
      <c r="O166" s="1">
        <v>72</v>
      </c>
      <c r="P166" s="1">
        <v>8.3333333333333329E-2</v>
      </c>
      <c r="Q166" s="1">
        <v>72</v>
      </c>
      <c r="R166" s="1">
        <v>0.18055555555555555</v>
      </c>
      <c r="S166" s="1">
        <v>72</v>
      </c>
      <c r="T166" s="1">
        <v>0.375</v>
      </c>
      <c r="U166" s="1">
        <v>72</v>
      </c>
      <c r="V166" s="1">
        <v>0.90277777777777779</v>
      </c>
      <c r="W166" s="1">
        <v>72</v>
      </c>
      <c r="X166" s="1">
        <v>0.22222222222222221</v>
      </c>
      <c r="Y166" s="1">
        <v>72</v>
      </c>
      <c r="Z166" s="1">
        <v>2.8169014084507043E-2</v>
      </c>
      <c r="AA166" s="1">
        <v>71</v>
      </c>
      <c r="AB166" s="1">
        <v>1</v>
      </c>
      <c r="AC166" s="1">
        <v>72</v>
      </c>
      <c r="AD166" s="1">
        <v>0.56944444444444442</v>
      </c>
      <c r="AE166" s="1">
        <v>72</v>
      </c>
      <c r="AF166" s="1">
        <v>0.98611111111111116</v>
      </c>
      <c r="AG166" s="1">
        <v>72</v>
      </c>
      <c r="AH166" s="1">
        <v>0.88888888888888884</v>
      </c>
      <c r="AI166" s="1">
        <v>72</v>
      </c>
      <c r="AJ166" s="1">
        <v>0.86111111111111116</v>
      </c>
      <c r="AK166" s="1">
        <v>72</v>
      </c>
      <c r="AL166" s="1">
        <v>0.94366197183098588</v>
      </c>
      <c r="AM166" s="1">
        <v>71</v>
      </c>
      <c r="AN166" s="1">
        <v>0.90277777777777779</v>
      </c>
      <c r="AO166" s="1">
        <v>72</v>
      </c>
      <c r="AP166" s="1">
        <v>0.94444444444444442</v>
      </c>
      <c r="AQ166" s="1">
        <v>72</v>
      </c>
      <c r="AR166" s="1">
        <v>0.93055555555555558</v>
      </c>
      <c r="AS166" s="1">
        <v>72</v>
      </c>
      <c r="AT166" s="1">
        <v>0.88732394366197187</v>
      </c>
      <c r="AU166" s="1">
        <v>71</v>
      </c>
    </row>
    <row r="167" spans="1:47" x14ac:dyDescent="0.25">
      <c r="A167" s="22" t="str">
        <f t="shared" si="3"/>
        <v>2011UOECONOMICS</v>
      </c>
      <c r="B167" s="1" t="s">
        <v>141</v>
      </c>
      <c r="C167" s="1" t="s">
        <v>59</v>
      </c>
      <c r="D167" s="1" t="s">
        <v>142</v>
      </c>
      <c r="E167">
        <v>2011</v>
      </c>
      <c r="F167" s="1">
        <v>2</v>
      </c>
      <c r="G167" s="1">
        <v>185</v>
      </c>
      <c r="H167" s="1">
        <v>0.88793103448275867</v>
      </c>
      <c r="I167" s="1">
        <v>116</v>
      </c>
      <c r="J167" s="1">
        <v>0.66956521739130437</v>
      </c>
      <c r="K167" s="1">
        <v>115</v>
      </c>
      <c r="L167" s="1">
        <v>0.81739130434782614</v>
      </c>
      <c r="M167" s="1">
        <v>115</v>
      </c>
      <c r="N167" s="1">
        <v>0.30701754385964913</v>
      </c>
      <c r="O167" s="1">
        <v>114</v>
      </c>
      <c r="P167" s="1">
        <v>0.25438596491228072</v>
      </c>
      <c r="Q167" s="1">
        <v>114</v>
      </c>
      <c r="R167" s="1">
        <v>0.26956521739130435</v>
      </c>
      <c r="S167" s="1">
        <v>115</v>
      </c>
      <c r="T167" s="1">
        <v>0.32456140350877194</v>
      </c>
      <c r="U167" s="1">
        <v>114</v>
      </c>
      <c r="V167" s="1">
        <v>0.58771929824561409</v>
      </c>
      <c r="W167" s="1">
        <v>114</v>
      </c>
      <c r="X167" s="1">
        <v>0.52173913043478259</v>
      </c>
      <c r="Y167" s="1">
        <v>115</v>
      </c>
      <c r="Z167" s="1">
        <v>0.26315789473684209</v>
      </c>
      <c r="AA167" s="1">
        <v>114</v>
      </c>
      <c r="AB167" s="1">
        <v>0.91304347826086951</v>
      </c>
      <c r="AC167" s="1">
        <v>115</v>
      </c>
      <c r="AD167" s="1">
        <v>0.65217391304347827</v>
      </c>
      <c r="AE167" s="1">
        <v>115</v>
      </c>
      <c r="AF167" s="1">
        <v>0.93103448275862066</v>
      </c>
      <c r="AG167" s="1">
        <v>116</v>
      </c>
      <c r="AH167" s="1">
        <v>0.91379310344827591</v>
      </c>
      <c r="AI167" s="1">
        <v>116</v>
      </c>
      <c r="AJ167" s="1">
        <v>0.90517241379310343</v>
      </c>
      <c r="AK167" s="1">
        <v>116</v>
      </c>
      <c r="AL167" s="1">
        <v>0.97391304347826091</v>
      </c>
      <c r="AM167" s="1">
        <v>115</v>
      </c>
      <c r="AN167" s="1">
        <v>0.84070796460176989</v>
      </c>
      <c r="AO167" s="1">
        <v>113</v>
      </c>
      <c r="AP167" s="1">
        <v>0.91150442477876104</v>
      </c>
      <c r="AQ167" s="1">
        <v>113</v>
      </c>
      <c r="AR167" s="1">
        <v>0.90265486725663713</v>
      </c>
      <c r="AS167" s="1">
        <v>113</v>
      </c>
      <c r="AT167" s="1">
        <v>0.82300884955752207</v>
      </c>
      <c r="AU167" s="1">
        <v>113</v>
      </c>
    </row>
    <row r="168" spans="1:47" x14ac:dyDescent="0.25">
      <c r="A168" s="22" t="str">
        <f t="shared" si="3"/>
        <v>2011UOGEOGRAPHY</v>
      </c>
      <c r="B168" s="1" t="s">
        <v>143</v>
      </c>
      <c r="C168" s="1" t="s">
        <v>59</v>
      </c>
      <c r="D168" s="1" t="s">
        <v>144</v>
      </c>
      <c r="E168">
        <v>2011</v>
      </c>
      <c r="F168" s="1">
        <v>2</v>
      </c>
      <c r="G168" s="1">
        <v>41</v>
      </c>
      <c r="H168" s="1">
        <v>0.94117647058823528</v>
      </c>
      <c r="I168" s="1">
        <v>34</v>
      </c>
      <c r="J168" s="1">
        <v>0.27272727272727271</v>
      </c>
      <c r="K168" s="1">
        <v>33</v>
      </c>
      <c r="L168" s="1">
        <v>0.78787878787878785</v>
      </c>
      <c r="M168" s="1">
        <v>33</v>
      </c>
      <c r="N168" s="1">
        <v>0.55882352941176472</v>
      </c>
      <c r="O168" s="1">
        <v>34</v>
      </c>
      <c r="P168" s="1">
        <v>3.0303030303030304E-2</v>
      </c>
      <c r="Q168" s="1">
        <v>33</v>
      </c>
      <c r="R168" s="1">
        <v>0.12121212121212122</v>
      </c>
      <c r="S168" s="1">
        <v>33</v>
      </c>
      <c r="T168" s="1">
        <v>0.45454545454545453</v>
      </c>
      <c r="U168" s="1">
        <v>33</v>
      </c>
      <c r="V168" s="1">
        <v>0.82352941176470584</v>
      </c>
      <c r="W168" s="1">
        <v>34</v>
      </c>
      <c r="X168" s="1">
        <v>0.27272727272727271</v>
      </c>
      <c r="Y168" s="1">
        <v>33</v>
      </c>
      <c r="Z168" s="1">
        <v>3.0303030303030304E-2</v>
      </c>
      <c r="AA168" s="1">
        <v>33</v>
      </c>
      <c r="AB168" s="1">
        <v>1</v>
      </c>
      <c r="AC168" s="1">
        <v>34</v>
      </c>
      <c r="AD168" s="1">
        <v>0.60606060606060608</v>
      </c>
      <c r="AE168" s="1">
        <v>33</v>
      </c>
      <c r="AF168" s="1">
        <v>0.97058823529411764</v>
      </c>
      <c r="AG168" s="1">
        <v>34</v>
      </c>
      <c r="AH168" s="1">
        <v>0.97058823529411764</v>
      </c>
      <c r="AI168" s="1">
        <v>34</v>
      </c>
      <c r="AJ168" s="1">
        <v>0.88235294117647056</v>
      </c>
      <c r="AK168" s="1">
        <v>34</v>
      </c>
      <c r="AL168" s="1">
        <v>1</v>
      </c>
      <c r="AM168" s="1">
        <v>33</v>
      </c>
      <c r="AN168" s="1">
        <v>1</v>
      </c>
      <c r="AO168" s="1">
        <v>34</v>
      </c>
      <c r="AP168" s="1">
        <v>1</v>
      </c>
      <c r="AQ168" s="1">
        <v>34</v>
      </c>
      <c r="AR168" s="1">
        <v>1</v>
      </c>
      <c r="AS168" s="1">
        <v>34</v>
      </c>
      <c r="AT168" s="1">
        <v>0.94117647058823528</v>
      </c>
      <c r="AU168" s="1">
        <v>34</v>
      </c>
    </row>
    <row r="169" spans="1:47" x14ac:dyDescent="0.25">
      <c r="A169" s="22" t="str">
        <f t="shared" si="3"/>
        <v>2011UOPOLITICAL SCIENCE</v>
      </c>
      <c r="B169" s="1" t="s">
        <v>145</v>
      </c>
      <c r="C169" s="1" t="s">
        <v>59</v>
      </c>
      <c r="D169" s="1" t="s">
        <v>146</v>
      </c>
      <c r="E169">
        <v>2011</v>
      </c>
      <c r="F169" s="1">
        <v>2</v>
      </c>
      <c r="G169" s="1">
        <v>233</v>
      </c>
      <c r="H169" s="1">
        <v>0.94610778443113774</v>
      </c>
      <c r="I169" s="1">
        <v>167</v>
      </c>
      <c r="J169" s="1">
        <v>0.40476190476190477</v>
      </c>
      <c r="K169" s="1">
        <v>168</v>
      </c>
      <c r="L169" s="1">
        <v>0.74850299401197606</v>
      </c>
      <c r="M169" s="1">
        <v>167</v>
      </c>
      <c r="N169" s="1">
        <v>0.45833333333333331</v>
      </c>
      <c r="O169" s="1">
        <v>168</v>
      </c>
      <c r="P169" s="1">
        <v>0.16666666666666666</v>
      </c>
      <c r="Q169" s="1">
        <v>168</v>
      </c>
      <c r="R169" s="1">
        <v>0.27380952380952384</v>
      </c>
      <c r="S169" s="1">
        <v>168</v>
      </c>
      <c r="T169" s="1">
        <v>0.44910179640718562</v>
      </c>
      <c r="U169" s="1">
        <v>167</v>
      </c>
      <c r="V169" s="1">
        <v>0.7142857142857143</v>
      </c>
      <c r="W169" s="1">
        <v>168</v>
      </c>
      <c r="X169" s="1">
        <v>0.40718562874251496</v>
      </c>
      <c r="Y169" s="1">
        <v>167</v>
      </c>
      <c r="Z169" s="1">
        <v>0.10909090909090909</v>
      </c>
      <c r="AA169" s="1">
        <v>165</v>
      </c>
      <c r="AB169" s="1">
        <v>0.9642857142857143</v>
      </c>
      <c r="AC169" s="1">
        <v>168</v>
      </c>
      <c r="AD169" s="1">
        <v>0.77976190476190477</v>
      </c>
      <c r="AE169" s="1">
        <v>168</v>
      </c>
      <c r="AF169" s="1">
        <v>0.87425149700598803</v>
      </c>
      <c r="AG169" s="1">
        <v>167</v>
      </c>
      <c r="AH169" s="1">
        <v>0.94047619047619047</v>
      </c>
      <c r="AI169" s="1">
        <v>168</v>
      </c>
      <c r="AJ169" s="1">
        <v>0.88622754491017963</v>
      </c>
      <c r="AK169" s="1">
        <v>167</v>
      </c>
      <c r="AL169" s="1">
        <v>0.93975903614457834</v>
      </c>
      <c r="AM169" s="1">
        <v>166</v>
      </c>
      <c r="AN169" s="1">
        <v>0.86227544910179643</v>
      </c>
      <c r="AO169" s="1">
        <v>167</v>
      </c>
      <c r="AP169" s="1">
        <v>0.8928571428571429</v>
      </c>
      <c r="AQ169" s="1">
        <v>168</v>
      </c>
      <c r="AR169" s="1">
        <v>0.97023809523809523</v>
      </c>
      <c r="AS169" s="1">
        <v>168</v>
      </c>
      <c r="AT169" s="1">
        <v>0.82738095238095233</v>
      </c>
      <c r="AU169" s="1">
        <v>168</v>
      </c>
    </row>
    <row r="170" spans="1:47" x14ac:dyDescent="0.25">
      <c r="A170" s="22" t="str">
        <f t="shared" si="3"/>
        <v>2011UOSOCIOLOGY</v>
      </c>
      <c r="B170" s="1" t="s">
        <v>147</v>
      </c>
      <c r="C170" s="1" t="s">
        <v>59</v>
      </c>
      <c r="D170" s="1" t="s">
        <v>148</v>
      </c>
      <c r="E170">
        <v>2011</v>
      </c>
      <c r="F170" s="1">
        <v>2</v>
      </c>
      <c r="G170" s="1">
        <v>201</v>
      </c>
      <c r="H170" s="1">
        <v>0.92903225806451617</v>
      </c>
      <c r="I170" s="1">
        <v>155</v>
      </c>
      <c r="J170" s="1">
        <v>0.14935064935064934</v>
      </c>
      <c r="K170" s="1">
        <v>154</v>
      </c>
      <c r="L170" s="1">
        <v>0.6858974358974359</v>
      </c>
      <c r="M170" s="1">
        <v>156</v>
      </c>
      <c r="N170" s="1">
        <v>0.2792207792207792</v>
      </c>
      <c r="O170" s="1">
        <v>154</v>
      </c>
      <c r="P170" s="1">
        <v>0.1038961038961039</v>
      </c>
      <c r="Q170" s="1">
        <v>154</v>
      </c>
      <c r="R170" s="1">
        <v>0.36363636363636365</v>
      </c>
      <c r="S170" s="1">
        <v>154</v>
      </c>
      <c r="T170" s="1">
        <v>0.51298701298701299</v>
      </c>
      <c r="U170" s="1">
        <v>154</v>
      </c>
      <c r="V170" s="1">
        <v>0.34415584415584416</v>
      </c>
      <c r="W170" s="1">
        <v>154</v>
      </c>
      <c r="X170" s="1">
        <v>0.16883116883116883</v>
      </c>
      <c r="Y170" s="1">
        <v>154</v>
      </c>
      <c r="Z170" s="1">
        <v>0.15131578947368421</v>
      </c>
      <c r="AA170" s="1">
        <v>152</v>
      </c>
      <c r="AB170" s="1">
        <v>0.94838709677419353</v>
      </c>
      <c r="AC170" s="1">
        <v>155</v>
      </c>
      <c r="AD170" s="1">
        <v>0.53289473684210531</v>
      </c>
      <c r="AE170" s="1">
        <v>152</v>
      </c>
      <c r="AF170" s="1">
        <v>0.92948717948717952</v>
      </c>
      <c r="AG170" s="1">
        <v>156</v>
      </c>
      <c r="AH170" s="1">
        <v>0.94230769230769229</v>
      </c>
      <c r="AI170" s="1">
        <v>156</v>
      </c>
      <c r="AJ170" s="1">
        <v>0.92258064516129035</v>
      </c>
      <c r="AK170" s="1">
        <v>155</v>
      </c>
      <c r="AL170" s="1">
        <v>0.94771241830065356</v>
      </c>
      <c r="AM170" s="1">
        <v>153</v>
      </c>
      <c r="AN170" s="1">
        <v>0.87096774193548387</v>
      </c>
      <c r="AO170" s="1">
        <v>155</v>
      </c>
      <c r="AP170" s="1">
        <v>0.88387096774193552</v>
      </c>
      <c r="AQ170" s="1">
        <v>155</v>
      </c>
      <c r="AR170" s="1">
        <v>0.93506493506493504</v>
      </c>
      <c r="AS170" s="1">
        <v>154</v>
      </c>
      <c r="AT170" s="1">
        <v>0.7857142857142857</v>
      </c>
      <c r="AU170" s="1">
        <v>154</v>
      </c>
    </row>
    <row r="171" spans="1:47" x14ac:dyDescent="0.25">
      <c r="A171" s="22" t="str">
        <f t="shared" si="3"/>
        <v>2011UODANCE</v>
      </c>
      <c r="B171" s="1" t="s">
        <v>149</v>
      </c>
      <c r="C171" s="1" t="s">
        <v>59</v>
      </c>
      <c r="D171" s="1" t="s">
        <v>150</v>
      </c>
      <c r="E171">
        <v>2011</v>
      </c>
      <c r="F171" s="1">
        <v>2</v>
      </c>
      <c r="G171" s="1">
        <v>19</v>
      </c>
      <c r="H171" s="1">
        <v>0.93333333333333335</v>
      </c>
      <c r="I171" s="1">
        <v>15</v>
      </c>
      <c r="J171" s="1">
        <v>0</v>
      </c>
      <c r="K171" s="1">
        <v>15</v>
      </c>
      <c r="L171" s="1">
        <v>0.73333333333333328</v>
      </c>
      <c r="M171" s="1">
        <v>15</v>
      </c>
      <c r="N171" s="1">
        <v>0.2</v>
      </c>
      <c r="O171" s="1">
        <v>15</v>
      </c>
      <c r="P171" s="1">
        <v>6.6666666666666666E-2</v>
      </c>
      <c r="Q171" s="1">
        <v>15</v>
      </c>
      <c r="R171" s="1">
        <v>0</v>
      </c>
      <c r="S171" s="1">
        <v>15</v>
      </c>
      <c r="T171" s="1">
        <v>6.6666666666666666E-2</v>
      </c>
      <c r="U171" s="1">
        <v>15</v>
      </c>
      <c r="V171" s="1">
        <v>0.46666666666666667</v>
      </c>
      <c r="W171" s="1">
        <v>15</v>
      </c>
      <c r="X171" s="1">
        <v>0.2</v>
      </c>
      <c r="Y171" s="1">
        <v>15</v>
      </c>
      <c r="Z171" s="1">
        <v>0</v>
      </c>
      <c r="AA171" s="1">
        <v>15</v>
      </c>
      <c r="AB171" s="1">
        <v>1</v>
      </c>
      <c r="AC171" s="1">
        <v>15</v>
      </c>
      <c r="AD171" s="1">
        <v>0.46666666666666667</v>
      </c>
      <c r="AE171" s="1">
        <v>15</v>
      </c>
      <c r="AF171" s="1">
        <v>0.73333333333333328</v>
      </c>
      <c r="AG171" s="1">
        <v>15</v>
      </c>
      <c r="AH171" s="1">
        <v>0.53333333333333333</v>
      </c>
      <c r="AI171" s="1">
        <v>15</v>
      </c>
      <c r="AJ171" s="1">
        <v>0.46666666666666667</v>
      </c>
      <c r="AK171" s="1">
        <v>15</v>
      </c>
      <c r="AL171" s="1">
        <v>0.6</v>
      </c>
      <c r="AM171" s="1">
        <v>15</v>
      </c>
      <c r="AN171" s="1">
        <v>0.66666666666666663</v>
      </c>
      <c r="AO171" s="1">
        <v>15</v>
      </c>
      <c r="AP171" s="1">
        <v>0.6</v>
      </c>
      <c r="AQ171" s="1">
        <v>15</v>
      </c>
      <c r="AR171" s="1">
        <v>0.73333333333333328</v>
      </c>
      <c r="AS171" s="1">
        <v>15</v>
      </c>
      <c r="AT171" s="1">
        <v>0.73333333333333328</v>
      </c>
      <c r="AU171" s="1">
        <v>15</v>
      </c>
    </row>
    <row r="172" spans="1:47" x14ac:dyDescent="0.25">
      <c r="A172" s="22" t="str">
        <f t="shared" si="3"/>
        <v>2011UOPRODUCT DESIGN</v>
      </c>
      <c r="B172" s="1" t="s">
        <v>151</v>
      </c>
      <c r="C172" s="1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0.92592592592592593</v>
      </c>
      <c r="I172" s="1">
        <v>27</v>
      </c>
      <c r="J172" s="1">
        <v>0.51851851851851849</v>
      </c>
      <c r="K172" s="1">
        <v>27</v>
      </c>
      <c r="L172" s="1">
        <v>0.96296296296296291</v>
      </c>
      <c r="M172" s="1">
        <v>27</v>
      </c>
      <c r="N172" s="1">
        <v>0.37037037037037035</v>
      </c>
      <c r="O172" s="1">
        <v>27</v>
      </c>
      <c r="P172" s="1">
        <v>0.1111111111111111</v>
      </c>
      <c r="Q172" s="1">
        <v>27</v>
      </c>
      <c r="R172" s="1">
        <v>0</v>
      </c>
      <c r="S172" s="1">
        <v>27</v>
      </c>
      <c r="T172" s="1">
        <v>0.14814814814814814</v>
      </c>
      <c r="U172" s="1">
        <v>27</v>
      </c>
      <c r="V172" s="1">
        <v>0.55555555555555558</v>
      </c>
      <c r="W172" s="1">
        <v>27</v>
      </c>
      <c r="X172" s="1">
        <v>0.55555555555555558</v>
      </c>
      <c r="Y172" s="1">
        <v>27</v>
      </c>
      <c r="Z172" s="1">
        <v>3.7037037037037035E-2</v>
      </c>
      <c r="AA172" s="1">
        <v>27</v>
      </c>
      <c r="AB172" s="1">
        <v>1</v>
      </c>
      <c r="AC172" s="1">
        <v>26</v>
      </c>
      <c r="AD172" s="1">
        <v>0.66666666666666663</v>
      </c>
      <c r="AE172" s="1">
        <v>27</v>
      </c>
      <c r="AF172" s="1">
        <v>0.88888888888888884</v>
      </c>
      <c r="AG172" s="1">
        <v>27</v>
      </c>
      <c r="AH172" s="1">
        <v>0.70370370370370372</v>
      </c>
      <c r="AI172" s="1">
        <v>27</v>
      </c>
      <c r="AJ172" s="1">
        <v>0.62962962962962965</v>
      </c>
      <c r="AK172" s="1">
        <v>27</v>
      </c>
      <c r="AL172" s="1">
        <v>0.85185185185185186</v>
      </c>
      <c r="AM172" s="1">
        <v>27</v>
      </c>
      <c r="AN172" s="1">
        <v>0.92592592592592593</v>
      </c>
      <c r="AO172" s="1">
        <v>27</v>
      </c>
      <c r="AP172" s="1">
        <v>0.88461538461538458</v>
      </c>
      <c r="AQ172" s="1">
        <v>26</v>
      </c>
      <c r="AR172" s="1">
        <v>0.88888888888888884</v>
      </c>
      <c r="AS172" s="1">
        <v>27</v>
      </c>
      <c r="AT172" s="1">
        <v>0.85185185185185186</v>
      </c>
      <c r="AU172" s="1">
        <v>27</v>
      </c>
    </row>
    <row r="173" spans="1:47" x14ac:dyDescent="0.25">
      <c r="A173" s="22" t="str">
        <f t="shared" si="3"/>
        <v>2011UOTHEATRE ARTS</v>
      </c>
      <c r="B173" s="1" t="s">
        <v>153</v>
      </c>
      <c r="C173" s="1" t="s">
        <v>59</v>
      </c>
      <c r="D173" s="1" t="s">
        <v>154</v>
      </c>
      <c r="E173">
        <v>2011</v>
      </c>
      <c r="F173" s="1">
        <v>2</v>
      </c>
      <c r="G173" s="1">
        <v>44</v>
      </c>
      <c r="H173" s="1">
        <v>0.94594594594594594</v>
      </c>
      <c r="I173" s="1">
        <v>37</v>
      </c>
      <c r="J173" s="1">
        <v>0.1111111111111111</v>
      </c>
      <c r="K173" s="1">
        <v>36</v>
      </c>
      <c r="L173" s="1">
        <v>0.83783783783783783</v>
      </c>
      <c r="M173" s="1">
        <v>37</v>
      </c>
      <c r="N173" s="1">
        <v>0.51351351351351349</v>
      </c>
      <c r="O173" s="1">
        <v>37</v>
      </c>
      <c r="P173" s="1">
        <v>2.7777777777777776E-2</v>
      </c>
      <c r="Q173" s="1">
        <v>36</v>
      </c>
      <c r="R173" s="1">
        <v>2.7777777777777776E-2</v>
      </c>
      <c r="S173" s="1">
        <v>36</v>
      </c>
      <c r="T173" s="1">
        <v>0.27777777777777779</v>
      </c>
      <c r="U173" s="1">
        <v>36</v>
      </c>
      <c r="V173" s="1">
        <v>0.59459459459459463</v>
      </c>
      <c r="W173" s="1">
        <v>37</v>
      </c>
      <c r="X173" s="1">
        <v>0.30555555555555558</v>
      </c>
      <c r="Y173" s="1">
        <v>36</v>
      </c>
      <c r="Z173" s="1">
        <v>2.7777777777777776E-2</v>
      </c>
      <c r="AA173" s="1">
        <v>36</v>
      </c>
      <c r="AB173" s="1">
        <v>1</v>
      </c>
      <c r="AC173" s="1">
        <v>37</v>
      </c>
      <c r="AD173" s="1">
        <v>0.3888888888888889</v>
      </c>
      <c r="AE173" s="1">
        <v>36</v>
      </c>
      <c r="AF173" s="1">
        <v>1</v>
      </c>
      <c r="AG173" s="1">
        <v>37</v>
      </c>
      <c r="AH173" s="1">
        <v>0.89189189189189189</v>
      </c>
      <c r="AI173" s="1">
        <v>37</v>
      </c>
      <c r="AJ173" s="1">
        <v>0.91891891891891897</v>
      </c>
      <c r="AK173" s="1">
        <v>37</v>
      </c>
      <c r="AL173" s="1">
        <v>0.97297297297297303</v>
      </c>
      <c r="AM173" s="1">
        <v>37</v>
      </c>
      <c r="AN173" s="1">
        <v>1</v>
      </c>
      <c r="AO173" s="1">
        <v>37</v>
      </c>
      <c r="AP173" s="1">
        <v>0.89189189189189189</v>
      </c>
      <c r="AQ173" s="1">
        <v>37</v>
      </c>
      <c r="AR173" s="1">
        <v>0.91891891891891897</v>
      </c>
      <c r="AS173" s="1">
        <v>37</v>
      </c>
      <c r="AT173" s="1">
        <v>1</v>
      </c>
      <c r="AU173" s="1">
        <v>37</v>
      </c>
    </row>
    <row r="174" spans="1:47" x14ac:dyDescent="0.25">
      <c r="A174" s="22" t="str">
        <f t="shared" si="3"/>
        <v>2011UOCINEMA STUDIES</v>
      </c>
      <c r="B174" s="1" t="s">
        <v>155</v>
      </c>
      <c r="C174" s="1" t="s">
        <v>59</v>
      </c>
      <c r="D174" s="1" t="s">
        <v>156</v>
      </c>
      <c r="E174">
        <v>2011</v>
      </c>
      <c r="F174" s="1">
        <v>2</v>
      </c>
      <c r="G174" s="1">
        <v>45</v>
      </c>
      <c r="H174" s="1">
        <v>0.93548387096774188</v>
      </c>
      <c r="I174" s="1">
        <v>31</v>
      </c>
      <c r="J174" s="1">
        <v>0.35483870967741937</v>
      </c>
      <c r="K174" s="1">
        <v>31</v>
      </c>
      <c r="L174" s="1">
        <v>0.90322580645161288</v>
      </c>
      <c r="M174" s="1">
        <v>31</v>
      </c>
      <c r="N174" s="1">
        <v>0.41935483870967744</v>
      </c>
      <c r="O174" s="1">
        <v>31</v>
      </c>
      <c r="P174" s="1">
        <v>0.16666666666666666</v>
      </c>
      <c r="Q174" s="1">
        <v>30</v>
      </c>
      <c r="R174" s="1">
        <v>0.23333333333333334</v>
      </c>
      <c r="S174" s="1">
        <v>30</v>
      </c>
      <c r="T174" s="1">
        <v>0.5</v>
      </c>
      <c r="U174" s="1">
        <v>30</v>
      </c>
      <c r="V174" s="1">
        <v>0.6333333333333333</v>
      </c>
      <c r="W174" s="1">
        <v>30</v>
      </c>
      <c r="X174" s="1">
        <v>0.34482758620689657</v>
      </c>
      <c r="Y174" s="1">
        <v>29</v>
      </c>
      <c r="Z174" s="1">
        <v>3.3333333333333333E-2</v>
      </c>
      <c r="AA174" s="1">
        <v>30</v>
      </c>
      <c r="AB174" s="1">
        <v>1</v>
      </c>
      <c r="AC174" s="1">
        <v>31</v>
      </c>
      <c r="AD174" s="1">
        <v>0.33333333333333331</v>
      </c>
      <c r="AE174" s="1">
        <v>30</v>
      </c>
      <c r="AF174" s="1">
        <v>0.967741935483871</v>
      </c>
      <c r="AG174" s="1">
        <v>31</v>
      </c>
      <c r="AH174" s="1">
        <v>0.90322580645161288</v>
      </c>
      <c r="AI174" s="1">
        <v>31</v>
      </c>
      <c r="AJ174" s="1">
        <v>0.90322580645161288</v>
      </c>
      <c r="AK174" s="1">
        <v>31</v>
      </c>
      <c r="AL174" s="1">
        <v>0.90322580645161288</v>
      </c>
      <c r="AM174" s="1">
        <v>31</v>
      </c>
      <c r="AN174" s="1">
        <v>0.967741935483871</v>
      </c>
      <c r="AO174" s="1">
        <v>31</v>
      </c>
      <c r="AP174" s="1">
        <v>0.967741935483871</v>
      </c>
      <c r="AQ174" s="1">
        <v>31</v>
      </c>
      <c r="AR174" s="1">
        <v>1</v>
      </c>
      <c r="AS174" s="1">
        <v>31</v>
      </c>
      <c r="AT174" s="1">
        <v>0.90322580645161288</v>
      </c>
      <c r="AU174" s="1">
        <v>31</v>
      </c>
    </row>
    <row r="175" spans="1:47" x14ac:dyDescent="0.25">
      <c r="A175" s="22" t="str">
        <f t="shared" si="3"/>
        <v>2011UOART</v>
      </c>
      <c r="B175" s="1" t="s">
        <v>157</v>
      </c>
      <c r="C175" s="1" t="s">
        <v>59</v>
      </c>
      <c r="D175" s="1" t="s">
        <v>158</v>
      </c>
      <c r="E175">
        <v>2011</v>
      </c>
      <c r="F175" s="1">
        <v>2</v>
      </c>
      <c r="G175" s="1">
        <v>141</v>
      </c>
      <c r="H175" s="1">
        <v>0.94174757281553401</v>
      </c>
      <c r="I175" s="1">
        <v>103</v>
      </c>
      <c r="J175" s="1">
        <v>0.26923076923076922</v>
      </c>
      <c r="K175" s="1">
        <v>104</v>
      </c>
      <c r="L175" s="1">
        <v>0.85576923076923073</v>
      </c>
      <c r="M175" s="1">
        <v>104</v>
      </c>
      <c r="N175" s="1">
        <v>0.41346153846153844</v>
      </c>
      <c r="O175" s="1">
        <v>104</v>
      </c>
      <c r="P175" s="1">
        <v>0.17307692307692307</v>
      </c>
      <c r="Q175" s="1">
        <v>104</v>
      </c>
      <c r="R175" s="1">
        <v>0.11538461538461539</v>
      </c>
      <c r="S175" s="1">
        <v>104</v>
      </c>
      <c r="T175" s="1">
        <v>0.30097087378640774</v>
      </c>
      <c r="U175" s="1">
        <v>103</v>
      </c>
      <c r="V175" s="1">
        <v>0.53846153846153844</v>
      </c>
      <c r="W175" s="1">
        <v>104</v>
      </c>
      <c r="X175" s="1">
        <v>0.28846153846153844</v>
      </c>
      <c r="Y175" s="1">
        <v>104</v>
      </c>
      <c r="Z175" s="1">
        <v>0.125</v>
      </c>
      <c r="AA175" s="1">
        <v>104</v>
      </c>
      <c r="AB175" s="1">
        <v>1</v>
      </c>
      <c r="AC175" s="1">
        <v>104</v>
      </c>
      <c r="AD175" s="1">
        <v>0.375</v>
      </c>
      <c r="AE175" s="1">
        <v>104</v>
      </c>
      <c r="AF175" s="1">
        <v>0.88461538461538458</v>
      </c>
      <c r="AG175" s="1">
        <v>104</v>
      </c>
      <c r="AH175" s="1">
        <v>0.80769230769230771</v>
      </c>
      <c r="AI175" s="1">
        <v>104</v>
      </c>
      <c r="AJ175" s="1">
        <v>0.80769230769230771</v>
      </c>
      <c r="AK175" s="1">
        <v>104</v>
      </c>
      <c r="AL175" s="1">
        <v>0.84615384615384615</v>
      </c>
      <c r="AM175" s="1">
        <v>104</v>
      </c>
      <c r="AN175" s="1">
        <v>0.89423076923076927</v>
      </c>
      <c r="AO175" s="1">
        <v>104</v>
      </c>
      <c r="AP175" s="1">
        <v>0.91262135922330101</v>
      </c>
      <c r="AQ175" s="1">
        <v>103</v>
      </c>
      <c r="AR175" s="1">
        <v>0.98058252427184467</v>
      </c>
      <c r="AS175" s="1">
        <v>103</v>
      </c>
      <c r="AT175" s="1">
        <v>0.93203883495145634</v>
      </c>
      <c r="AU175" s="1">
        <v>103</v>
      </c>
    </row>
    <row r="176" spans="1:47" x14ac:dyDescent="0.25">
      <c r="A176" s="22" t="str">
        <f t="shared" si="3"/>
        <v>2011UOART HISTORY</v>
      </c>
      <c r="B176" s="1" t="s">
        <v>159</v>
      </c>
      <c r="C176" s="1" t="s">
        <v>59</v>
      </c>
      <c r="D176" s="1" t="s">
        <v>160</v>
      </c>
      <c r="E176">
        <v>2011</v>
      </c>
      <c r="F176" s="1">
        <v>2</v>
      </c>
      <c r="G176" s="1">
        <v>44</v>
      </c>
      <c r="H176" s="1">
        <v>0.967741935483871</v>
      </c>
      <c r="I176" s="1">
        <v>31</v>
      </c>
      <c r="J176" s="1">
        <v>0.2</v>
      </c>
      <c r="K176" s="1">
        <v>30</v>
      </c>
      <c r="L176" s="1">
        <v>0.967741935483871</v>
      </c>
      <c r="M176" s="1">
        <v>31</v>
      </c>
      <c r="N176" s="1">
        <v>0.74193548387096775</v>
      </c>
      <c r="O176" s="1">
        <v>31</v>
      </c>
      <c r="P176" s="1">
        <v>9.6774193548387094E-2</v>
      </c>
      <c r="Q176" s="1">
        <v>31</v>
      </c>
      <c r="R176" s="1">
        <v>6.4516129032258063E-2</v>
      </c>
      <c r="S176" s="1">
        <v>31</v>
      </c>
      <c r="T176" s="1">
        <v>0.38709677419354838</v>
      </c>
      <c r="U176" s="1">
        <v>31</v>
      </c>
      <c r="V176" s="1">
        <v>0.77419354838709675</v>
      </c>
      <c r="W176" s="1">
        <v>31</v>
      </c>
      <c r="X176" s="1">
        <v>0.45161290322580644</v>
      </c>
      <c r="Y176" s="1">
        <v>31</v>
      </c>
      <c r="Z176" s="1">
        <v>0</v>
      </c>
      <c r="AA176" s="1">
        <v>31</v>
      </c>
      <c r="AB176" s="1">
        <v>1</v>
      </c>
      <c r="AC176" s="1">
        <v>31</v>
      </c>
      <c r="AD176" s="1">
        <v>0.67741935483870963</v>
      </c>
      <c r="AE176" s="1">
        <v>31</v>
      </c>
      <c r="AF176" s="1">
        <v>0.93548387096774188</v>
      </c>
      <c r="AG176" s="1">
        <v>31</v>
      </c>
      <c r="AH176" s="1">
        <v>0.77419354838709675</v>
      </c>
      <c r="AI176" s="1">
        <v>31</v>
      </c>
      <c r="AJ176" s="1">
        <v>0.77419354838709675</v>
      </c>
      <c r="AK176" s="1">
        <v>31</v>
      </c>
      <c r="AL176" s="1">
        <v>0.93548387096774188</v>
      </c>
      <c r="AM176" s="1">
        <v>31</v>
      </c>
      <c r="AN176" s="1">
        <v>0.83870967741935487</v>
      </c>
      <c r="AO176" s="1">
        <v>31</v>
      </c>
      <c r="AP176" s="1">
        <v>0.93548387096774188</v>
      </c>
      <c r="AQ176" s="1">
        <v>31</v>
      </c>
      <c r="AR176" s="1">
        <v>0.93548387096774188</v>
      </c>
      <c r="AS176" s="1">
        <v>31</v>
      </c>
      <c r="AT176" s="1">
        <v>0.80645161290322576</v>
      </c>
      <c r="AU176" s="1">
        <v>31</v>
      </c>
    </row>
    <row r="177" spans="1:47" x14ac:dyDescent="0.25">
      <c r="A177" s="22" t="str">
        <f t="shared" si="3"/>
        <v>2011UOMUSIC</v>
      </c>
      <c r="B177" s="1" t="s">
        <v>161</v>
      </c>
      <c r="C177" s="1" t="s">
        <v>59</v>
      </c>
      <c r="D177" s="1" t="s">
        <v>162</v>
      </c>
      <c r="E177">
        <v>2011</v>
      </c>
      <c r="F177" s="1">
        <v>2</v>
      </c>
      <c r="G177" s="1">
        <v>83</v>
      </c>
      <c r="H177" s="1">
        <v>0.90476190476190477</v>
      </c>
      <c r="I177" s="1">
        <v>63</v>
      </c>
      <c r="J177" s="1">
        <v>6.3492063492063489E-2</v>
      </c>
      <c r="K177" s="1">
        <v>63</v>
      </c>
      <c r="L177" s="1">
        <v>0.93650793650793651</v>
      </c>
      <c r="M177" s="1">
        <v>63</v>
      </c>
      <c r="N177" s="1">
        <v>0.33333333333333331</v>
      </c>
      <c r="O177" s="1">
        <v>63</v>
      </c>
      <c r="P177" s="1">
        <v>0.19047619047619047</v>
      </c>
      <c r="Q177" s="1">
        <v>63</v>
      </c>
      <c r="R177" s="1">
        <v>3.1746031746031744E-2</v>
      </c>
      <c r="S177" s="1">
        <v>63</v>
      </c>
      <c r="T177" s="1">
        <v>9.5238095238095233E-2</v>
      </c>
      <c r="U177" s="1">
        <v>63</v>
      </c>
      <c r="V177" s="1">
        <v>0.3968253968253968</v>
      </c>
      <c r="W177" s="1">
        <v>63</v>
      </c>
      <c r="X177" s="1">
        <v>0.47619047619047616</v>
      </c>
      <c r="Y177" s="1">
        <v>63</v>
      </c>
      <c r="Z177" s="1">
        <v>1.5873015873015872E-2</v>
      </c>
      <c r="AA177" s="1">
        <v>63</v>
      </c>
      <c r="AB177" s="1">
        <v>1</v>
      </c>
      <c r="AC177" s="1">
        <v>63</v>
      </c>
      <c r="AD177" s="1">
        <v>0.61290322580645162</v>
      </c>
      <c r="AE177" s="1">
        <v>62</v>
      </c>
      <c r="AF177" s="1">
        <v>0.93548387096774188</v>
      </c>
      <c r="AG177" s="1">
        <v>62</v>
      </c>
      <c r="AH177" s="1">
        <v>0.80645161290322576</v>
      </c>
      <c r="AI177" s="1">
        <v>62</v>
      </c>
      <c r="AJ177" s="1">
        <v>0.75409836065573765</v>
      </c>
      <c r="AK177" s="1">
        <v>61</v>
      </c>
      <c r="AL177" s="1">
        <v>0.8833333333333333</v>
      </c>
      <c r="AM177" s="1">
        <v>60</v>
      </c>
      <c r="AN177" s="1">
        <v>0.91935483870967738</v>
      </c>
      <c r="AO177" s="1">
        <v>62</v>
      </c>
      <c r="AP177" s="1">
        <v>0.88524590163934425</v>
      </c>
      <c r="AQ177" s="1">
        <v>61</v>
      </c>
      <c r="AR177" s="1">
        <v>0.93548387096774188</v>
      </c>
      <c r="AS177" s="1">
        <v>62</v>
      </c>
      <c r="AT177" s="1">
        <v>0.90322580645161288</v>
      </c>
      <c r="AU177" s="1">
        <v>62</v>
      </c>
    </row>
    <row r="178" spans="1:47" x14ac:dyDescent="0.25">
      <c r="A178" s="22" t="str">
        <f t="shared" si="3"/>
        <v>2011UOBUSINESS ADMINISTRATION</v>
      </c>
      <c r="B178" s="1" t="s">
        <v>163</v>
      </c>
      <c r="C178" s="1" t="s">
        <v>59</v>
      </c>
      <c r="D178" s="1" t="s">
        <v>164</v>
      </c>
      <c r="E178">
        <v>2011</v>
      </c>
      <c r="F178" s="1">
        <v>2</v>
      </c>
      <c r="G178" s="1">
        <v>927</v>
      </c>
      <c r="H178" s="1">
        <v>0.77392739273927391</v>
      </c>
      <c r="I178" s="1">
        <v>606</v>
      </c>
      <c r="J178" s="1">
        <v>0.88669950738916259</v>
      </c>
      <c r="K178" s="1">
        <v>609</v>
      </c>
      <c r="L178" s="1">
        <v>0.92927631578947367</v>
      </c>
      <c r="M178" s="1">
        <v>608</v>
      </c>
      <c r="N178" s="1">
        <v>0.41089108910891087</v>
      </c>
      <c r="O178" s="1">
        <v>606</v>
      </c>
      <c r="P178" s="1">
        <v>0.34925864909390447</v>
      </c>
      <c r="Q178" s="1">
        <v>607</v>
      </c>
      <c r="R178" s="1">
        <v>0.15321252059308071</v>
      </c>
      <c r="S178" s="1">
        <v>607</v>
      </c>
      <c r="T178" s="1">
        <v>0.35313531353135313</v>
      </c>
      <c r="U178" s="1">
        <v>606</v>
      </c>
      <c r="V178" s="1">
        <v>0.61412151067323484</v>
      </c>
      <c r="W178" s="1">
        <v>609</v>
      </c>
      <c r="X178" s="1">
        <v>0.68481848184818483</v>
      </c>
      <c r="Y178" s="1">
        <v>606</v>
      </c>
      <c r="Z178" s="1">
        <v>9.4370860927152314E-2</v>
      </c>
      <c r="AA178" s="1">
        <v>604</v>
      </c>
      <c r="AB178" s="1">
        <v>0.90327868852459015</v>
      </c>
      <c r="AC178" s="1">
        <v>610</v>
      </c>
      <c r="AD178" s="1">
        <v>0.62686567164179108</v>
      </c>
      <c r="AE178" s="1">
        <v>603</v>
      </c>
      <c r="AF178" s="1">
        <v>0.91986644407345575</v>
      </c>
      <c r="AG178" s="1">
        <v>599</v>
      </c>
      <c r="AH178" s="1">
        <v>0.91362126245847175</v>
      </c>
      <c r="AI178" s="1">
        <v>602</v>
      </c>
      <c r="AJ178" s="1">
        <v>0.8870431893687708</v>
      </c>
      <c r="AK178" s="1">
        <v>602</v>
      </c>
      <c r="AL178" s="1">
        <v>0.94323873121869783</v>
      </c>
      <c r="AM178" s="1">
        <v>599</v>
      </c>
      <c r="AN178" s="1">
        <v>0.91014975041597335</v>
      </c>
      <c r="AO178" s="1">
        <v>601</v>
      </c>
      <c r="AP178" s="1">
        <v>0.9137645107794361</v>
      </c>
      <c r="AQ178" s="1">
        <v>603</v>
      </c>
      <c r="AR178" s="1">
        <v>0.94186046511627908</v>
      </c>
      <c r="AS178" s="1">
        <v>602</v>
      </c>
      <c r="AT178" s="1">
        <v>0.84974958263772959</v>
      </c>
      <c r="AU178" s="1">
        <v>599</v>
      </c>
    </row>
    <row r="179" spans="1:47" x14ac:dyDescent="0.25">
      <c r="A179" s="22" t="str">
        <f t="shared" si="3"/>
        <v>2011UOHISTORY</v>
      </c>
      <c r="B179" s="1" t="s">
        <v>165</v>
      </c>
      <c r="C179" s="1" t="s">
        <v>59</v>
      </c>
      <c r="D179" s="1" t="s">
        <v>166</v>
      </c>
      <c r="E179">
        <v>2011</v>
      </c>
      <c r="F179" s="1">
        <v>2</v>
      </c>
      <c r="G179" s="1">
        <v>131</v>
      </c>
      <c r="H179" s="1">
        <v>0.97979797979797978</v>
      </c>
      <c r="I179" s="1">
        <v>99</v>
      </c>
      <c r="J179" s="1">
        <v>4.0404040404040407E-2</v>
      </c>
      <c r="K179" s="1">
        <v>99</v>
      </c>
      <c r="L179" s="1">
        <v>0.65656565656565657</v>
      </c>
      <c r="M179" s="1">
        <v>99</v>
      </c>
      <c r="N179" s="1">
        <v>0.46464646464646464</v>
      </c>
      <c r="O179" s="1">
        <v>99</v>
      </c>
      <c r="P179" s="1">
        <v>0.15151515151515152</v>
      </c>
      <c r="Q179" s="1">
        <v>99</v>
      </c>
      <c r="R179" s="1">
        <v>0.10101010101010101</v>
      </c>
      <c r="S179" s="1">
        <v>99</v>
      </c>
      <c r="T179" s="1">
        <v>0.33333333333333331</v>
      </c>
      <c r="U179" s="1">
        <v>99</v>
      </c>
      <c r="V179" s="1">
        <v>0.5757575757575758</v>
      </c>
      <c r="W179" s="1">
        <v>99</v>
      </c>
      <c r="X179" s="1">
        <v>0.26530612244897961</v>
      </c>
      <c r="Y179" s="1">
        <v>98</v>
      </c>
      <c r="Z179" s="1">
        <v>0</v>
      </c>
      <c r="AA179" s="1">
        <v>99</v>
      </c>
      <c r="AB179" s="1">
        <v>0.98989898989898994</v>
      </c>
      <c r="AC179" s="1">
        <v>99</v>
      </c>
      <c r="AD179" s="1">
        <v>0.5757575757575758</v>
      </c>
      <c r="AE179" s="1">
        <v>99</v>
      </c>
      <c r="AF179" s="1">
        <v>0.91919191919191923</v>
      </c>
      <c r="AG179" s="1">
        <v>99</v>
      </c>
      <c r="AH179" s="1">
        <v>0.93939393939393945</v>
      </c>
      <c r="AI179" s="1">
        <v>99</v>
      </c>
      <c r="AJ179" s="1">
        <v>0.87878787878787878</v>
      </c>
      <c r="AK179" s="1">
        <v>99</v>
      </c>
      <c r="AL179" s="1">
        <v>0.93939393939393945</v>
      </c>
      <c r="AM179" s="1">
        <v>99</v>
      </c>
      <c r="AN179" s="1">
        <v>0.90816326530612246</v>
      </c>
      <c r="AO179" s="1">
        <v>98</v>
      </c>
      <c r="AP179" s="1">
        <v>0.95918367346938771</v>
      </c>
      <c r="AQ179" s="1">
        <v>98</v>
      </c>
      <c r="AR179" s="1">
        <v>0.96969696969696972</v>
      </c>
      <c r="AS179" s="1">
        <v>99</v>
      </c>
      <c r="AT179" s="1">
        <v>0.88775510204081631</v>
      </c>
      <c r="AU179" s="1">
        <v>98</v>
      </c>
    </row>
    <row r="180" spans="1:47" x14ac:dyDescent="0.25">
      <c r="A180" s="22" t="str">
        <f t="shared" si="3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43878</v>
      </c>
      <c r="H180" s="1">
        <v>0.92556232806515992</v>
      </c>
      <c r="I180" s="1">
        <v>37078</v>
      </c>
      <c r="J180" s="1">
        <v>0.50291813023507159</v>
      </c>
      <c r="K180" s="1">
        <v>37010</v>
      </c>
      <c r="L180" s="1">
        <v>0.87645152578990004</v>
      </c>
      <c r="M180" s="1">
        <v>37030</v>
      </c>
      <c r="N180" s="1">
        <v>0.38599859391055108</v>
      </c>
      <c r="O180" s="1">
        <v>36982</v>
      </c>
      <c r="P180" s="1">
        <v>0.21995618187227828</v>
      </c>
      <c r="Q180" s="1">
        <v>36971</v>
      </c>
      <c r="R180" s="1">
        <v>0.16952638700947226</v>
      </c>
      <c r="S180" s="1">
        <v>36950</v>
      </c>
      <c r="T180" s="1">
        <v>0.42388568644962249</v>
      </c>
      <c r="U180" s="1">
        <v>36951</v>
      </c>
      <c r="V180" s="1">
        <v>0.5277176852352623</v>
      </c>
      <c r="W180" s="1">
        <v>36980</v>
      </c>
      <c r="X180" s="1">
        <v>0.53956094523996423</v>
      </c>
      <c r="Y180" s="1">
        <v>36943</v>
      </c>
      <c r="Z180" s="1">
        <v>8.8724784839681811E-2</v>
      </c>
      <c r="AA180" s="1">
        <v>36833</v>
      </c>
      <c r="AB180" s="1">
        <v>0.9635332252836305</v>
      </c>
      <c r="AC180" s="1">
        <v>37020</v>
      </c>
      <c r="AD180" s="1">
        <v>0.7089566370005681</v>
      </c>
      <c r="AE180" s="1">
        <v>36967</v>
      </c>
      <c r="AF180" s="1">
        <v>0.91841727177416221</v>
      </c>
      <c r="AG180" s="1">
        <v>25753</v>
      </c>
      <c r="AH180" s="1">
        <v>0.91164580579958021</v>
      </c>
      <c r="AI180" s="1">
        <v>25726</v>
      </c>
      <c r="AJ180" s="1">
        <v>0.86743426170841764</v>
      </c>
      <c r="AK180" s="1">
        <v>25708</v>
      </c>
      <c r="AL180" s="1">
        <v>0.93845973049200881</v>
      </c>
      <c r="AM180" s="1">
        <v>25528</v>
      </c>
      <c r="AN180" s="1">
        <v>0.88789505068574837</v>
      </c>
      <c r="AO180" s="1">
        <v>36894</v>
      </c>
      <c r="AP180" s="1">
        <v>0.89378610757004529</v>
      </c>
      <c r="AQ180" s="1">
        <v>36869</v>
      </c>
      <c r="AR180" s="1">
        <v>0.9323202170963365</v>
      </c>
      <c r="AS180" s="1">
        <v>36850</v>
      </c>
      <c r="AT180" s="1">
        <v>0.83187070751117409</v>
      </c>
      <c r="AU180" s="1">
        <v>36692</v>
      </c>
    </row>
    <row r="181" spans="1:47" x14ac:dyDescent="0.25">
      <c r="A181" s="22" t="str">
        <f t="shared" si="3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1955</v>
      </c>
      <c r="H181" s="1">
        <v>0.9431540342298288</v>
      </c>
      <c r="I181" s="1">
        <v>1636</v>
      </c>
      <c r="J181" s="1">
        <v>0.29368485591661558</v>
      </c>
      <c r="K181" s="1">
        <v>1631</v>
      </c>
      <c r="L181" s="1">
        <v>0.88807339449541289</v>
      </c>
      <c r="M181" s="1">
        <v>1635</v>
      </c>
      <c r="N181" s="1">
        <v>0.57659313725490191</v>
      </c>
      <c r="O181" s="1">
        <v>1632</v>
      </c>
      <c r="P181" s="1">
        <v>0.16953316953316952</v>
      </c>
      <c r="Q181" s="1">
        <v>1628</v>
      </c>
      <c r="R181" s="1">
        <v>8.9011663597298951E-2</v>
      </c>
      <c r="S181" s="1">
        <v>1629</v>
      </c>
      <c r="T181" s="1">
        <v>0.24831391784181484</v>
      </c>
      <c r="U181" s="1">
        <v>1631</v>
      </c>
      <c r="V181" s="1">
        <v>0.65156154317207593</v>
      </c>
      <c r="W181" s="1">
        <v>1633</v>
      </c>
      <c r="X181" s="1">
        <v>0.54824830977258754</v>
      </c>
      <c r="Y181" s="1">
        <v>1627</v>
      </c>
      <c r="Z181" s="1">
        <v>5.4120541205412057E-2</v>
      </c>
      <c r="AA181" s="1">
        <v>1626</v>
      </c>
      <c r="AB181" s="1">
        <v>0.98527607361963188</v>
      </c>
      <c r="AC181" s="1">
        <v>1630</v>
      </c>
      <c r="AD181" s="1">
        <v>0.60834868017188459</v>
      </c>
      <c r="AE181" s="1">
        <v>1629</v>
      </c>
      <c r="AF181" s="1">
        <v>0.92291520672740013</v>
      </c>
      <c r="AG181" s="1">
        <v>1427</v>
      </c>
      <c r="AH181" s="1">
        <v>0.87157894736842101</v>
      </c>
      <c r="AI181" s="1">
        <v>1425</v>
      </c>
      <c r="AJ181" s="1">
        <v>0.84891075193253684</v>
      </c>
      <c r="AK181" s="1">
        <v>1423</v>
      </c>
      <c r="AL181" s="1">
        <v>0.89679715302491103</v>
      </c>
      <c r="AM181" s="1">
        <v>1405</v>
      </c>
      <c r="AN181" s="1">
        <v>0.90864197530864199</v>
      </c>
      <c r="AO181" s="1">
        <v>1620</v>
      </c>
      <c r="AP181" s="1">
        <v>0.8536133415688697</v>
      </c>
      <c r="AQ181" s="1">
        <v>1619</v>
      </c>
      <c r="AR181" s="1">
        <v>0.93011750154607298</v>
      </c>
      <c r="AS181" s="1">
        <v>1617</v>
      </c>
      <c r="AT181" s="1">
        <v>0.8788819875776398</v>
      </c>
      <c r="AU181" s="1">
        <v>1610</v>
      </c>
    </row>
    <row r="182" spans="1:47" x14ac:dyDescent="0.25">
      <c r="A182" s="22" t="str">
        <f t="shared" si="3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4392</v>
      </c>
      <c r="H182" s="1">
        <v>0.9524572649572649</v>
      </c>
      <c r="I182" s="1">
        <v>3744</v>
      </c>
      <c r="J182" s="1">
        <v>0.15609103078982597</v>
      </c>
      <c r="K182" s="1">
        <v>3735</v>
      </c>
      <c r="L182" s="1">
        <v>0.74431057563587688</v>
      </c>
      <c r="M182" s="1">
        <v>3735</v>
      </c>
      <c r="N182" s="1">
        <v>0.48165997322623827</v>
      </c>
      <c r="O182" s="1">
        <v>3735</v>
      </c>
      <c r="P182" s="1">
        <v>9.8044468256094294E-2</v>
      </c>
      <c r="Q182" s="1">
        <v>3733</v>
      </c>
      <c r="R182" s="1">
        <v>0.15032154340836013</v>
      </c>
      <c r="S182" s="1">
        <v>3732</v>
      </c>
      <c r="T182" s="1">
        <v>0.40300509793399519</v>
      </c>
      <c r="U182" s="1">
        <v>3727</v>
      </c>
      <c r="V182" s="1">
        <v>0.54460219662469866</v>
      </c>
      <c r="W182" s="1">
        <v>3733</v>
      </c>
      <c r="X182" s="1">
        <v>0.34075067024128686</v>
      </c>
      <c r="Y182" s="1">
        <v>3730</v>
      </c>
      <c r="Z182" s="1">
        <v>6.8511552928533045E-2</v>
      </c>
      <c r="AA182" s="1">
        <v>3722</v>
      </c>
      <c r="AB182" s="1">
        <v>0.98128342245989308</v>
      </c>
      <c r="AC182" s="1">
        <v>3740</v>
      </c>
      <c r="AD182" s="1">
        <v>0.5736517306144352</v>
      </c>
      <c r="AE182" s="1">
        <v>3727</v>
      </c>
      <c r="AF182" s="1">
        <v>0.90376175548589344</v>
      </c>
      <c r="AG182" s="1">
        <v>3190</v>
      </c>
      <c r="AH182" s="1">
        <v>0.90960451977401124</v>
      </c>
      <c r="AI182" s="1">
        <v>3186</v>
      </c>
      <c r="AJ182" s="1">
        <v>0.87441130298273151</v>
      </c>
      <c r="AK182" s="1">
        <v>3185</v>
      </c>
      <c r="AL182" s="1">
        <v>0.94106523794516228</v>
      </c>
      <c r="AM182" s="1">
        <v>3173</v>
      </c>
      <c r="AN182" s="1">
        <v>0.91414005902870943</v>
      </c>
      <c r="AO182" s="1">
        <v>3727</v>
      </c>
      <c r="AP182" s="1">
        <v>0.90547798066595064</v>
      </c>
      <c r="AQ182" s="1">
        <v>3724</v>
      </c>
      <c r="AR182" s="1">
        <v>0.94566971490048413</v>
      </c>
      <c r="AS182" s="1">
        <v>3718</v>
      </c>
      <c r="AT182" s="1">
        <v>0.89479363366603726</v>
      </c>
      <c r="AU182" s="1">
        <v>3707</v>
      </c>
    </row>
    <row r="183" spans="1:47" x14ac:dyDescent="0.25">
      <c r="A183" s="22" t="str">
        <f t="shared" si="3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12204</v>
      </c>
      <c r="H183" s="1">
        <v>0.94849990445251287</v>
      </c>
      <c r="I183" s="1">
        <v>10466</v>
      </c>
      <c r="J183" s="1">
        <v>0.56531315839877416</v>
      </c>
      <c r="K183" s="1">
        <v>10442</v>
      </c>
      <c r="L183" s="1">
        <v>0.90688104124796631</v>
      </c>
      <c r="M183" s="1">
        <v>10449</v>
      </c>
      <c r="N183" s="1">
        <v>0.2383096972019931</v>
      </c>
      <c r="O183" s="1">
        <v>10436</v>
      </c>
      <c r="P183" s="1">
        <v>0.24597546952855501</v>
      </c>
      <c r="Q183" s="1">
        <v>10436</v>
      </c>
      <c r="R183" s="1">
        <v>0.14282975460122699</v>
      </c>
      <c r="S183" s="1">
        <v>10432</v>
      </c>
      <c r="T183" s="1">
        <v>0.35141351221849543</v>
      </c>
      <c r="U183" s="1">
        <v>10435</v>
      </c>
      <c r="V183" s="1">
        <v>0.3326620636747219</v>
      </c>
      <c r="W183" s="1">
        <v>10428</v>
      </c>
      <c r="X183" s="1">
        <v>0.5509499136442142</v>
      </c>
      <c r="Y183" s="1">
        <v>10422</v>
      </c>
      <c r="Z183" s="1">
        <v>7.3525166009046294E-2</v>
      </c>
      <c r="AA183" s="1">
        <v>10391</v>
      </c>
      <c r="AB183" s="1">
        <v>0.96887569431143461</v>
      </c>
      <c r="AC183" s="1">
        <v>10442</v>
      </c>
      <c r="AD183" s="1">
        <v>0.8269359624772662</v>
      </c>
      <c r="AE183" s="1">
        <v>10447</v>
      </c>
      <c r="AF183" s="1">
        <v>0.91633683635867336</v>
      </c>
      <c r="AG183" s="1">
        <v>7327</v>
      </c>
      <c r="AH183" s="1">
        <v>0.91334062329141608</v>
      </c>
      <c r="AI183" s="1">
        <v>7316</v>
      </c>
      <c r="AJ183" s="1">
        <v>0.85770913067249865</v>
      </c>
      <c r="AK183" s="1">
        <v>7316</v>
      </c>
      <c r="AL183" s="1">
        <v>0.93811881188118806</v>
      </c>
      <c r="AM183" s="1">
        <v>7272</v>
      </c>
      <c r="AN183" s="1">
        <v>0.86179721287842381</v>
      </c>
      <c r="AO183" s="1">
        <v>10405</v>
      </c>
      <c r="AP183" s="1">
        <v>0.88557978672302817</v>
      </c>
      <c r="AQ183" s="1">
        <v>10409</v>
      </c>
      <c r="AR183" s="1">
        <v>0.92363916137718793</v>
      </c>
      <c r="AS183" s="1">
        <v>10398</v>
      </c>
      <c r="AT183" s="1">
        <v>0.8018548932470293</v>
      </c>
      <c r="AU183" s="1">
        <v>10351</v>
      </c>
    </row>
    <row r="184" spans="1:47" x14ac:dyDescent="0.25">
      <c r="A184" s="22" t="str">
        <f t="shared" si="3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8819</v>
      </c>
      <c r="H184" s="1">
        <v>0.94240212342402119</v>
      </c>
      <c r="I184" s="1">
        <v>7535</v>
      </c>
      <c r="J184" s="1">
        <v>0.35085851191268469</v>
      </c>
      <c r="K184" s="1">
        <v>7513</v>
      </c>
      <c r="L184" s="1">
        <v>0.78404255319148941</v>
      </c>
      <c r="M184" s="1">
        <v>7520</v>
      </c>
      <c r="N184" s="1">
        <v>0.46752728240617514</v>
      </c>
      <c r="O184" s="1">
        <v>7514</v>
      </c>
      <c r="P184" s="1">
        <v>0.14871521768073492</v>
      </c>
      <c r="Q184" s="1">
        <v>7511</v>
      </c>
      <c r="R184" s="1">
        <v>0.21985343104596936</v>
      </c>
      <c r="S184" s="1">
        <v>7505</v>
      </c>
      <c r="T184" s="1">
        <v>0.459794639285238</v>
      </c>
      <c r="U184" s="1">
        <v>7499</v>
      </c>
      <c r="V184" s="1">
        <v>0.64775602610201088</v>
      </c>
      <c r="W184" s="1">
        <v>7509</v>
      </c>
      <c r="X184" s="1">
        <v>0.40768409818569906</v>
      </c>
      <c r="Y184" s="1">
        <v>7496</v>
      </c>
      <c r="Z184" s="1">
        <v>0.13601711916544068</v>
      </c>
      <c r="AA184" s="1">
        <v>7477</v>
      </c>
      <c r="AB184" s="1">
        <v>0.95983508445271981</v>
      </c>
      <c r="AC184" s="1">
        <v>7519</v>
      </c>
      <c r="AD184" s="1">
        <v>0.71293459437857998</v>
      </c>
      <c r="AE184" s="1">
        <v>7507</v>
      </c>
      <c r="AF184" s="1">
        <v>0.91386185994576485</v>
      </c>
      <c r="AG184" s="1">
        <v>6269</v>
      </c>
      <c r="AH184" s="1">
        <v>0.91395274584929753</v>
      </c>
      <c r="AI184" s="1">
        <v>6264</v>
      </c>
      <c r="AJ184" s="1">
        <v>0.87737809752198237</v>
      </c>
      <c r="AK184" s="1">
        <v>6255</v>
      </c>
      <c r="AL184" s="1">
        <v>0.94511702986279256</v>
      </c>
      <c r="AM184" s="1">
        <v>6195</v>
      </c>
      <c r="AN184" s="1">
        <v>0.89584724262251303</v>
      </c>
      <c r="AO184" s="1">
        <v>7489</v>
      </c>
      <c r="AP184" s="1">
        <v>0.92232620320855618</v>
      </c>
      <c r="AQ184" s="1">
        <v>7480</v>
      </c>
      <c r="AR184" s="1">
        <v>0.93781759828831235</v>
      </c>
      <c r="AS184" s="1">
        <v>7478</v>
      </c>
      <c r="AT184" s="1">
        <v>0.84884346422807966</v>
      </c>
      <c r="AU184" s="1">
        <v>7436</v>
      </c>
    </row>
    <row r="185" spans="1:47" x14ac:dyDescent="0.25">
      <c r="A185" s="22" t="str">
        <f t="shared" si="3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0.86991869918699183</v>
      </c>
      <c r="I185" s="1">
        <v>123</v>
      </c>
      <c r="J185" s="1">
        <v>0.36585365853658536</v>
      </c>
      <c r="K185" s="1">
        <v>123</v>
      </c>
      <c r="L185" s="1">
        <v>0.98373983739837401</v>
      </c>
      <c r="M185" s="1">
        <v>123</v>
      </c>
      <c r="N185" s="1">
        <v>0.12195121951219512</v>
      </c>
      <c r="O185" s="1">
        <v>123</v>
      </c>
      <c r="P185" s="1">
        <v>0.21138211382113822</v>
      </c>
      <c r="Q185" s="1">
        <v>123</v>
      </c>
      <c r="R185" s="1">
        <v>0.14634146341463414</v>
      </c>
      <c r="S185" s="1">
        <v>123</v>
      </c>
      <c r="T185" s="1">
        <v>0.36585365853658536</v>
      </c>
      <c r="U185" s="1">
        <v>123</v>
      </c>
      <c r="V185" s="1">
        <v>0.29268292682926828</v>
      </c>
      <c r="W185" s="1">
        <v>123</v>
      </c>
      <c r="X185" s="1">
        <v>0.33606557377049179</v>
      </c>
      <c r="Y185" s="1">
        <v>122</v>
      </c>
      <c r="Z185" s="1">
        <v>2.4390243902439025E-2</v>
      </c>
      <c r="AA185" s="1">
        <v>123</v>
      </c>
      <c r="AB185" s="1">
        <v>0.96747967479674801</v>
      </c>
      <c r="AC185" s="1">
        <v>123</v>
      </c>
      <c r="AD185" s="1">
        <v>0.86065573770491799</v>
      </c>
      <c r="AE185" s="1">
        <v>122</v>
      </c>
      <c r="AF185" s="1">
        <v>0.95652173913043481</v>
      </c>
      <c r="AG185" s="1">
        <v>92</v>
      </c>
      <c r="AH185" s="1">
        <v>0.93478260869565222</v>
      </c>
      <c r="AI185" s="1">
        <v>92</v>
      </c>
      <c r="AJ185" s="1">
        <v>0.85869565217391308</v>
      </c>
      <c r="AK185" s="1">
        <v>92</v>
      </c>
      <c r="AL185" s="1">
        <v>0.95652173913043481</v>
      </c>
      <c r="AM185" s="1">
        <v>92</v>
      </c>
      <c r="AN185" s="1">
        <v>0.94262295081967218</v>
      </c>
      <c r="AO185" s="1">
        <v>122</v>
      </c>
      <c r="AP185" s="1">
        <v>0.88524590163934425</v>
      </c>
      <c r="AQ185" s="1">
        <v>122</v>
      </c>
      <c r="AR185" s="1">
        <v>0.95081967213114749</v>
      </c>
      <c r="AS185" s="1">
        <v>122</v>
      </c>
      <c r="AT185" s="1">
        <v>0.94262295081967218</v>
      </c>
      <c r="AU185" s="1">
        <v>122</v>
      </c>
    </row>
    <row r="186" spans="1:47" x14ac:dyDescent="0.25">
      <c r="A186" s="22" t="str">
        <f t="shared" si="3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3202</v>
      </c>
      <c r="H186" s="1">
        <v>0.95396020288724148</v>
      </c>
      <c r="I186" s="1">
        <v>2563</v>
      </c>
      <c r="J186" s="1">
        <v>0.572265625</v>
      </c>
      <c r="K186" s="1">
        <v>2560</v>
      </c>
      <c r="L186" s="1">
        <v>0.92879499217527384</v>
      </c>
      <c r="M186" s="1">
        <v>2556</v>
      </c>
      <c r="N186" s="1">
        <v>0.38997650743931089</v>
      </c>
      <c r="O186" s="1">
        <v>2554</v>
      </c>
      <c r="P186" s="1">
        <v>0.27027027027027029</v>
      </c>
      <c r="Q186" s="1">
        <v>2553</v>
      </c>
      <c r="R186" s="1">
        <v>0.20800627943485087</v>
      </c>
      <c r="S186" s="1">
        <v>2548</v>
      </c>
      <c r="T186" s="1">
        <v>0.53758809710258415</v>
      </c>
      <c r="U186" s="1">
        <v>2554</v>
      </c>
      <c r="V186" s="1">
        <v>0.54005470887065254</v>
      </c>
      <c r="W186" s="1">
        <v>2559</v>
      </c>
      <c r="X186" s="1">
        <v>0.56017248137985098</v>
      </c>
      <c r="Y186" s="1">
        <v>2551</v>
      </c>
      <c r="Z186" s="1">
        <v>0.14257581725088617</v>
      </c>
      <c r="AA186" s="1">
        <v>2539</v>
      </c>
      <c r="AB186" s="1">
        <v>0.97148437499999996</v>
      </c>
      <c r="AC186" s="1">
        <v>2560</v>
      </c>
      <c r="AD186" s="1">
        <v>0.72598980791846335</v>
      </c>
      <c r="AE186" s="1">
        <v>2551</v>
      </c>
      <c r="AF186" s="1">
        <v>0.96573208722741433</v>
      </c>
      <c r="AG186" s="1">
        <v>321</v>
      </c>
      <c r="AH186" s="1">
        <v>0.94080996884735202</v>
      </c>
      <c r="AI186" s="1">
        <v>321</v>
      </c>
      <c r="AJ186" s="1">
        <v>0.90937500000000004</v>
      </c>
      <c r="AK186" s="1">
        <v>320</v>
      </c>
      <c r="AL186" s="1">
        <v>0.939873417721519</v>
      </c>
      <c r="AM186" s="1">
        <v>316</v>
      </c>
      <c r="AN186" s="1">
        <v>0.85066458170445658</v>
      </c>
      <c r="AO186" s="1">
        <v>2558</v>
      </c>
      <c r="AP186" s="1">
        <v>0.86475891807134453</v>
      </c>
      <c r="AQ186" s="1">
        <v>2551</v>
      </c>
      <c r="AR186" s="1">
        <v>0.91079812206572774</v>
      </c>
      <c r="AS186" s="1">
        <v>2556</v>
      </c>
      <c r="AT186" s="1">
        <v>0.76959432847577791</v>
      </c>
      <c r="AU186" s="1">
        <v>2539</v>
      </c>
    </row>
    <row r="187" spans="1:47" x14ac:dyDescent="0.25">
      <c r="A187" s="22" t="str">
        <f t="shared" si="3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3240</v>
      </c>
      <c r="H187" s="1">
        <v>0.89281924301379556</v>
      </c>
      <c r="I187" s="1">
        <v>2827</v>
      </c>
      <c r="J187" s="1">
        <v>0.45090393477490254</v>
      </c>
      <c r="K187" s="1">
        <v>2821</v>
      </c>
      <c r="L187" s="1">
        <v>0.93590651558073656</v>
      </c>
      <c r="M187" s="1">
        <v>2824</v>
      </c>
      <c r="N187" s="1">
        <v>0.43297872340425531</v>
      </c>
      <c r="O187" s="1">
        <v>2820</v>
      </c>
      <c r="P187" s="1">
        <v>0.17891373801916932</v>
      </c>
      <c r="Q187" s="1">
        <v>2817</v>
      </c>
      <c r="R187" s="1">
        <v>0.22774033345157857</v>
      </c>
      <c r="S187" s="1">
        <v>2819</v>
      </c>
      <c r="T187" s="1">
        <v>0.55882352941176472</v>
      </c>
      <c r="U187" s="1">
        <v>2822</v>
      </c>
      <c r="V187" s="1">
        <v>0.61557522123893804</v>
      </c>
      <c r="W187" s="1">
        <v>2825</v>
      </c>
      <c r="X187" s="1">
        <v>0.56828662646328487</v>
      </c>
      <c r="Y187" s="1">
        <v>2819</v>
      </c>
      <c r="Z187" s="1">
        <v>8.1465670579864813E-2</v>
      </c>
      <c r="AA187" s="1">
        <v>2811</v>
      </c>
      <c r="AB187" s="1">
        <v>0.97768331562167909</v>
      </c>
      <c r="AC187" s="1">
        <v>2823</v>
      </c>
      <c r="AD187" s="1">
        <v>0.4229263082947668</v>
      </c>
      <c r="AE187" s="1">
        <v>2809</v>
      </c>
      <c r="AF187" s="1">
        <v>0.92742328300048704</v>
      </c>
      <c r="AG187" s="1">
        <v>2053</v>
      </c>
      <c r="AH187" s="1">
        <v>0.89322281813749393</v>
      </c>
      <c r="AI187" s="1">
        <v>2051</v>
      </c>
      <c r="AJ187" s="1">
        <v>0.84829268292682924</v>
      </c>
      <c r="AK187" s="1">
        <v>2050</v>
      </c>
      <c r="AL187" s="1">
        <v>0.92503674669279767</v>
      </c>
      <c r="AM187" s="1">
        <v>2041</v>
      </c>
      <c r="AN187" s="1">
        <v>0.89964539007092204</v>
      </c>
      <c r="AO187" s="1">
        <v>2820</v>
      </c>
      <c r="AP187" s="1">
        <v>0.89318665720369061</v>
      </c>
      <c r="AQ187" s="1">
        <v>2818</v>
      </c>
      <c r="AR187" s="1">
        <v>0.95028409090909094</v>
      </c>
      <c r="AS187" s="1">
        <v>2816</v>
      </c>
      <c r="AT187" s="1">
        <v>0.86259814418272662</v>
      </c>
      <c r="AU187" s="1">
        <v>2802</v>
      </c>
    </row>
    <row r="188" spans="1:47" x14ac:dyDescent="0.25">
      <c r="A188" s="22" t="str">
        <f t="shared" si="3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6660</v>
      </c>
      <c r="H188" s="1">
        <v>0.83336275375110325</v>
      </c>
      <c r="I188" s="1">
        <v>5665</v>
      </c>
      <c r="J188" s="1">
        <v>0.87572712850343737</v>
      </c>
      <c r="K188" s="1">
        <v>5673</v>
      </c>
      <c r="L188" s="1">
        <v>0.94639393405043204</v>
      </c>
      <c r="M188" s="1">
        <v>5671</v>
      </c>
      <c r="N188" s="1">
        <v>0.40275813295615276</v>
      </c>
      <c r="O188" s="1">
        <v>5656</v>
      </c>
      <c r="P188" s="1">
        <v>0.35572842998585574</v>
      </c>
      <c r="Q188" s="1">
        <v>5656</v>
      </c>
      <c r="R188" s="1">
        <v>0.15610619469026549</v>
      </c>
      <c r="S188" s="1">
        <v>5650</v>
      </c>
      <c r="T188" s="1">
        <v>0.44285208775654633</v>
      </c>
      <c r="U188" s="1">
        <v>5652</v>
      </c>
      <c r="V188" s="1">
        <v>0.62990455991516436</v>
      </c>
      <c r="W188" s="1">
        <v>5658</v>
      </c>
      <c r="X188" s="1">
        <v>0.79865771812080533</v>
      </c>
      <c r="Y188" s="1">
        <v>5662</v>
      </c>
      <c r="Z188" s="1">
        <v>6.3286651302960462E-2</v>
      </c>
      <c r="AA188" s="1">
        <v>5641</v>
      </c>
      <c r="AB188" s="1">
        <v>0.92091791703442194</v>
      </c>
      <c r="AC188" s="1">
        <v>5665</v>
      </c>
      <c r="AD188" s="1">
        <v>0.73110875706214684</v>
      </c>
      <c r="AE188" s="1">
        <v>5664</v>
      </c>
      <c r="AF188" s="1">
        <v>0.9269325016707507</v>
      </c>
      <c r="AG188" s="1">
        <v>4489</v>
      </c>
      <c r="AH188" s="1">
        <v>0.92732946946054395</v>
      </c>
      <c r="AI188" s="1">
        <v>4486</v>
      </c>
      <c r="AJ188" s="1">
        <v>0.88041053101294064</v>
      </c>
      <c r="AK188" s="1">
        <v>4482</v>
      </c>
      <c r="AL188" s="1">
        <v>0.94788858939802334</v>
      </c>
      <c r="AM188" s="1">
        <v>4452</v>
      </c>
      <c r="AN188" s="1">
        <v>0.90159292035398231</v>
      </c>
      <c r="AO188" s="1">
        <v>5650</v>
      </c>
      <c r="AP188" s="1">
        <v>0.8934135977337111</v>
      </c>
      <c r="AQ188" s="1">
        <v>5648</v>
      </c>
      <c r="AR188" s="1">
        <v>0.93462083628632175</v>
      </c>
      <c r="AS188" s="1">
        <v>5644</v>
      </c>
      <c r="AT188" s="1">
        <v>0.82136509065055097</v>
      </c>
      <c r="AU188" s="1">
        <v>5626</v>
      </c>
    </row>
    <row r="189" spans="1:47" x14ac:dyDescent="0.25">
      <c r="A189" s="22" t="str">
        <f t="shared" si="3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105</v>
      </c>
      <c r="H189" s="1">
        <v>0.9887640449438202</v>
      </c>
      <c r="I189" s="1">
        <v>89</v>
      </c>
      <c r="J189" s="1">
        <v>0.1797752808988764</v>
      </c>
      <c r="K189" s="1">
        <v>89</v>
      </c>
      <c r="L189" s="1">
        <v>0.7865168539325843</v>
      </c>
      <c r="M189" s="1">
        <v>89</v>
      </c>
      <c r="N189" s="1">
        <v>0.6067415730337079</v>
      </c>
      <c r="O189" s="1">
        <v>89</v>
      </c>
      <c r="P189" s="1">
        <v>7.8651685393258425E-2</v>
      </c>
      <c r="Q189" s="1">
        <v>89</v>
      </c>
      <c r="R189" s="1">
        <v>0.12359550561797752</v>
      </c>
      <c r="S189" s="1">
        <v>89</v>
      </c>
      <c r="T189" s="1">
        <v>0.33707865168539325</v>
      </c>
      <c r="U189" s="1">
        <v>89</v>
      </c>
      <c r="V189" s="1">
        <v>0.8764044943820225</v>
      </c>
      <c r="W189" s="1">
        <v>89</v>
      </c>
      <c r="X189" s="1">
        <v>0.38202247191011235</v>
      </c>
      <c r="Y189" s="1">
        <v>89</v>
      </c>
      <c r="Z189" s="1">
        <v>3.3707865168539325E-2</v>
      </c>
      <c r="AA189" s="1">
        <v>89</v>
      </c>
      <c r="AB189" s="1">
        <v>0.9887640449438202</v>
      </c>
      <c r="AC189" s="1">
        <v>89</v>
      </c>
      <c r="AD189" s="1">
        <v>0.6404494382022472</v>
      </c>
      <c r="AE189" s="1">
        <v>89</v>
      </c>
      <c r="AF189" s="1">
        <v>0.94366197183098588</v>
      </c>
      <c r="AG189" s="1">
        <v>71</v>
      </c>
      <c r="AH189" s="1">
        <v>0.94366197183098588</v>
      </c>
      <c r="AI189" s="1">
        <v>71</v>
      </c>
      <c r="AJ189" s="1">
        <v>0.87323943661971826</v>
      </c>
      <c r="AK189" s="1">
        <v>71</v>
      </c>
      <c r="AL189" s="1">
        <v>0.92957746478873238</v>
      </c>
      <c r="AM189" s="1">
        <v>71</v>
      </c>
      <c r="AN189" s="1">
        <v>0.89655172413793105</v>
      </c>
      <c r="AO189" s="1">
        <v>87</v>
      </c>
      <c r="AP189" s="1">
        <v>0.94252873563218387</v>
      </c>
      <c r="AQ189" s="1">
        <v>87</v>
      </c>
      <c r="AR189" s="1">
        <v>0.95402298850574707</v>
      </c>
      <c r="AS189" s="1">
        <v>87</v>
      </c>
      <c r="AT189" s="1">
        <v>0.86206896551724133</v>
      </c>
      <c r="AU189" s="1">
        <v>87</v>
      </c>
    </row>
    <row r="190" spans="1:47" x14ac:dyDescent="0.25">
      <c r="A190" s="22" t="str">
        <f t="shared" ref="A190:A242" si="4">E190&amp;C190&amp;D190</f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779</v>
      </c>
      <c r="H190" s="1">
        <v>0.89448818897637794</v>
      </c>
      <c r="I190" s="1">
        <v>635</v>
      </c>
      <c r="J190" s="1">
        <v>0.13364779874213836</v>
      </c>
      <c r="K190" s="1">
        <v>636</v>
      </c>
      <c r="L190" s="1">
        <v>0.90078740157480319</v>
      </c>
      <c r="M190" s="1">
        <v>635</v>
      </c>
      <c r="N190" s="1">
        <v>0.38072669826224331</v>
      </c>
      <c r="O190" s="1">
        <v>633</v>
      </c>
      <c r="P190" s="1">
        <v>0.19025157232704404</v>
      </c>
      <c r="Q190" s="1">
        <v>636</v>
      </c>
      <c r="R190" s="1">
        <v>8.3596214511041003E-2</v>
      </c>
      <c r="S190" s="1">
        <v>634</v>
      </c>
      <c r="T190" s="1">
        <v>0.27444794952681389</v>
      </c>
      <c r="U190" s="1">
        <v>634</v>
      </c>
      <c r="V190" s="1">
        <v>0.54660347551342814</v>
      </c>
      <c r="W190" s="1">
        <v>633</v>
      </c>
      <c r="X190" s="1">
        <v>0.51735015772870663</v>
      </c>
      <c r="Y190" s="1">
        <v>634</v>
      </c>
      <c r="Z190" s="1">
        <v>3.0015797788309637E-2</v>
      </c>
      <c r="AA190" s="1">
        <v>633</v>
      </c>
      <c r="AB190" s="1">
        <v>0.99055118110236218</v>
      </c>
      <c r="AC190" s="1">
        <v>635</v>
      </c>
      <c r="AD190" s="1">
        <v>0.64251968503937007</v>
      </c>
      <c r="AE190" s="1">
        <v>635</v>
      </c>
      <c r="AF190" s="1">
        <v>0.93190661478599224</v>
      </c>
      <c r="AG190" s="1">
        <v>514</v>
      </c>
      <c r="AH190" s="1">
        <v>0.89299610894941639</v>
      </c>
      <c r="AI190" s="1">
        <v>514</v>
      </c>
      <c r="AJ190" s="1">
        <v>0.83073929961089499</v>
      </c>
      <c r="AK190" s="1">
        <v>514</v>
      </c>
      <c r="AL190" s="1">
        <v>0.92954990215264188</v>
      </c>
      <c r="AM190" s="1">
        <v>511</v>
      </c>
      <c r="AN190" s="1">
        <v>0.946031746031746</v>
      </c>
      <c r="AO190" s="1">
        <v>630</v>
      </c>
      <c r="AP190" s="1">
        <v>0.85691573926868048</v>
      </c>
      <c r="AQ190" s="1">
        <v>629</v>
      </c>
      <c r="AR190" s="1">
        <v>0.92563291139240511</v>
      </c>
      <c r="AS190" s="1">
        <v>632</v>
      </c>
      <c r="AT190" s="1">
        <v>0.90174326465927102</v>
      </c>
      <c r="AU190" s="1">
        <v>631</v>
      </c>
    </row>
    <row r="191" spans="1:47" x14ac:dyDescent="0.25">
      <c r="A191" s="22" t="str">
        <f t="shared" si="4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0.96267409470752086</v>
      </c>
      <c r="I191" s="1">
        <v>1795</v>
      </c>
      <c r="J191" s="1">
        <v>0.64969222160044771</v>
      </c>
      <c r="K191" s="1">
        <v>1787</v>
      </c>
      <c r="L191" s="1">
        <v>0.95036252091466811</v>
      </c>
      <c r="M191" s="1">
        <v>1793</v>
      </c>
      <c r="N191" s="1">
        <v>0.40782122905027934</v>
      </c>
      <c r="O191" s="1">
        <v>1790</v>
      </c>
      <c r="P191" s="1">
        <v>0.24930128563443266</v>
      </c>
      <c r="Q191" s="1">
        <v>1789</v>
      </c>
      <c r="R191" s="1">
        <v>0.15762996087199552</v>
      </c>
      <c r="S191" s="1">
        <v>1789</v>
      </c>
      <c r="T191" s="1">
        <v>0.52605042016806725</v>
      </c>
      <c r="U191" s="1">
        <v>1785</v>
      </c>
      <c r="V191" s="1">
        <v>0.52513966480446927</v>
      </c>
      <c r="W191" s="1">
        <v>1790</v>
      </c>
      <c r="X191" s="1">
        <v>0.56728084868788387</v>
      </c>
      <c r="Y191" s="1">
        <v>1791</v>
      </c>
      <c r="Z191" s="1">
        <v>9.6013475575519369E-2</v>
      </c>
      <c r="AA191" s="1">
        <v>1781</v>
      </c>
      <c r="AB191" s="1">
        <v>0.98104793756967668</v>
      </c>
      <c r="AC191" s="1">
        <v>1794</v>
      </c>
      <c r="AD191" s="1">
        <v>0.74818130945719086</v>
      </c>
      <c r="AE191" s="1">
        <v>1787</v>
      </c>
      <c r="AG191" s="1">
        <v>0</v>
      </c>
      <c r="AI191" s="1">
        <v>0</v>
      </c>
      <c r="AK191" s="1">
        <v>0</v>
      </c>
      <c r="AM191" s="1">
        <v>0</v>
      </c>
      <c r="AN191" s="1">
        <v>0.89977603583426646</v>
      </c>
      <c r="AO191" s="1">
        <v>1786</v>
      </c>
      <c r="AP191" s="1">
        <v>0.88888888888888884</v>
      </c>
      <c r="AQ191" s="1">
        <v>1782</v>
      </c>
      <c r="AR191" s="1">
        <v>0.92929292929292928</v>
      </c>
      <c r="AS191" s="1">
        <v>1782</v>
      </c>
      <c r="AT191" s="1">
        <v>0.80179674340258278</v>
      </c>
      <c r="AU191" s="1">
        <v>1781</v>
      </c>
    </row>
    <row r="192" spans="1:47" x14ac:dyDescent="0.25">
      <c r="A192" s="22" t="str">
        <f t="shared" si="4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700</v>
      </c>
      <c r="H192" s="1">
        <v>0.95376712328767121</v>
      </c>
      <c r="I192" s="1">
        <v>584</v>
      </c>
      <c r="J192" s="1">
        <v>0.27615780445969124</v>
      </c>
      <c r="K192" s="1">
        <v>583</v>
      </c>
      <c r="L192" s="1">
        <v>0.9178082191780822</v>
      </c>
      <c r="M192" s="1">
        <v>584</v>
      </c>
      <c r="N192" s="1">
        <v>0.46917808219178081</v>
      </c>
      <c r="O192" s="1">
        <v>584</v>
      </c>
      <c r="P192" s="1">
        <v>0.13573883161512026</v>
      </c>
      <c r="Q192" s="1">
        <v>582</v>
      </c>
      <c r="R192" s="1">
        <v>0.19104991394148021</v>
      </c>
      <c r="S192" s="1">
        <v>581</v>
      </c>
      <c r="T192" s="1">
        <v>0.40721649484536082</v>
      </c>
      <c r="U192" s="1">
        <v>582</v>
      </c>
      <c r="V192" s="1">
        <v>0.65807560137457044</v>
      </c>
      <c r="W192" s="1">
        <v>582</v>
      </c>
      <c r="X192" s="1">
        <v>0.26424870466321243</v>
      </c>
      <c r="Y192" s="1">
        <v>579</v>
      </c>
      <c r="Z192" s="1">
        <v>0.10553633217993079</v>
      </c>
      <c r="AA192" s="1">
        <v>578</v>
      </c>
      <c r="AB192" s="1">
        <v>0.97941680960548883</v>
      </c>
      <c r="AC192" s="1">
        <v>583</v>
      </c>
      <c r="AD192" s="1">
        <v>0.66838487972508587</v>
      </c>
      <c r="AE192" s="1">
        <v>582</v>
      </c>
      <c r="AF192" s="1">
        <v>0.89885496183206104</v>
      </c>
      <c r="AG192" s="1">
        <v>524</v>
      </c>
      <c r="AH192" s="1">
        <v>0.87595419847328249</v>
      </c>
      <c r="AI192" s="1">
        <v>524</v>
      </c>
      <c r="AJ192" s="1">
        <v>0.8645038167938931</v>
      </c>
      <c r="AK192" s="1">
        <v>524</v>
      </c>
      <c r="AL192" s="1">
        <v>0.91812865497076024</v>
      </c>
      <c r="AM192" s="1">
        <v>513</v>
      </c>
      <c r="AN192" s="1">
        <v>0.91507798960138653</v>
      </c>
      <c r="AO192" s="1">
        <v>577</v>
      </c>
      <c r="AP192" s="1">
        <v>0.93782383419689119</v>
      </c>
      <c r="AQ192" s="1">
        <v>579</v>
      </c>
      <c r="AR192" s="1">
        <v>0.96027633851468053</v>
      </c>
      <c r="AS192" s="1">
        <v>579</v>
      </c>
      <c r="AT192" s="1">
        <v>0.87673611111111116</v>
      </c>
      <c r="AU192" s="1">
        <v>576</v>
      </c>
    </row>
    <row r="193" spans="1:47" x14ac:dyDescent="0.25">
      <c r="A193" s="22" t="str">
        <f t="shared" si="4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764</v>
      </c>
      <c r="H193" s="1">
        <v>0.96147919876733434</v>
      </c>
      <c r="I193" s="1">
        <v>649</v>
      </c>
      <c r="J193" s="1">
        <v>0.37904468412942988</v>
      </c>
      <c r="K193" s="1">
        <v>649</v>
      </c>
      <c r="L193" s="1">
        <v>0.95069337442218793</v>
      </c>
      <c r="M193" s="1">
        <v>649</v>
      </c>
      <c r="N193" s="1">
        <v>0.66820987654320985</v>
      </c>
      <c r="O193" s="1">
        <v>648</v>
      </c>
      <c r="P193" s="1">
        <v>0.21792890262751158</v>
      </c>
      <c r="Q193" s="1">
        <v>647</v>
      </c>
      <c r="R193" s="1">
        <v>4.9382716049382713E-2</v>
      </c>
      <c r="S193" s="1">
        <v>648</v>
      </c>
      <c r="T193" s="1">
        <v>0.12654320987654322</v>
      </c>
      <c r="U193" s="1">
        <v>648</v>
      </c>
      <c r="V193" s="1">
        <v>0.72419106317411397</v>
      </c>
      <c r="W193" s="1">
        <v>649</v>
      </c>
      <c r="X193" s="1">
        <v>0.7407407407407407</v>
      </c>
      <c r="Y193" s="1">
        <v>648</v>
      </c>
      <c r="Z193" s="1">
        <v>4.3276661514683151E-2</v>
      </c>
      <c r="AA193" s="1">
        <v>647</v>
      </c>
      <c r="AB193" s="1">
        <v>0.98454404945904173</v>
      </c>
      <c r="AC193" s="1">
        <v>647</v>
      </c>
      <c r="AD193" s="1">
        <v>0.65331278890600919</v>
      </c>
      <c r="AE193" s="1">
        <v>649</v>
      </c>
      <c r="AF193" s="1">
        <v>0.94947735191637628</v>
      </c>
      <c r="AG193" s="1">
        <v>574</v>
      </c>
      <c r="AH193" s="1">
        <v>0.89877835951134377</v>
      </c>
      <c r="AI193" s="1">
        <v>573</v>
      </c>
      <c r="AJ193" s="1">
        <v>0.85664335664335667</v>
      </c>
      <c r="AK193" s="1">
        <v>572</v>
      </c>
      <c r="AL193" s="1">
        <v>0.89539007092198586</v>
      </c>
      <c r="AM193" s="1">
        <v>564</v>
      </c>
      <c r="AN193" s="1">
        <v>0.91718750000000004</v>
      </c>
      <c r="AO193" s="1">
        <v>640</v>
      </c>
      <c r="AP193" s="1">
        <v>0.79750778816199375</v>
      </c>
      <c r="AQ193" s="1">
        <v>642</v>
      </c>
      <c r="AR193" s="1">
        <v>0.91705790297339596</v>
      </c>
      <c r="AS193" s="1">
        <v>639</v>
      </c>
      <c r="AT193" s="1">
        <v>0.86929133858267715</v>
      </c>
      <c r="AU193" s="1">
        <v>635</v>
      </c>
    </row>
    <row r="194" spans="1:47" x14ac:dyDescent="0.25">
      <c r="A194" s="22" t="str">
        <f t="shared" si="4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0.93333333333333335</v>
      </c>
      <c r="I194" s="1">
        <v>45</v>
      </c>
      <c r="J194" s="1">
        <v>0.37777777777777777</v>
      </c>
      <c r="K194" s="1">
        <v>45</v>
      </c>
      <c r="L194" s="1">
        <v>0.93333333333333335</v>
      </c>
      <c r="M194" s="1">
        <v>45</v>
      </c>
      <c r="N194" s="1">
        <v>0.54545454545454541</v>
      </c>
      <c r="O194" s="1">
        <v>44</v>
      </c>
      <c r="P194" s="1">
        <v>0.15909090909090909</v>
      </c>
      <c r="Q194" s="1">
        <v>44</v>
      </c>
      <c r="R194" s="1">
        <v>6.8181818181818177E-2</v>
      </c>
      <c r="S194" s="1">
        <v>44</v>
      </c>
      <c r="T194" s="1">
        <v>6.6666666666666666E-2</v>
      </c>
      <c r="U194" s="1">
        <v>45</v>
      </c>
      <c r="V194" s="1">
        <v>0.68888888888888888</v>
      </c>
      <c r="W194" s="1">
        <v>45</v>
      </c>
      <c r="X194" s="1">
        <v>0.52272727272727271</v>
      </c>
      <c r="Y194" s="1">
        <v>44</v>
      </c>
      <c r="Z194" s="1">
        <v>4.5454545454545456E-2</v>
      </c>
      <c r="AA194" s="1">
        <v>44</v>
      </c>
      <c r="AB194" s="1">
        <v>1</v>
      </c>
      <c r="AC194" s="1">
        <v>44</v>
      </c>
      <c r="AD194" s="1">
        <v>0.43181818181818182</v>
      </c>
      <c r="AE194" s="1">
        <v>44</v>
      </c>
      <c r="AF194" s="1">
        <v>0.97619047619047616</v>
      </c>
      <c r="AG194" s="1">
        <v>42</v>
      </c>
      <c r="AH194" s="1">
        <v>0.90476190476190477</v>
      </c>
      <c r="AI194" s="1">
        <v>42</v>
      </c>
      <c r="AJ194" s="1">
        <v>0.8571428571428571</v>
      </c>
      <c r="AK194" s="1">
        <v>42</v>
      </c>
      <c r="AL194" s="1">
        <v>0.90243902439024393</v>
      </c>
      <c r="AM194" s="1">
        <v>41</v>
      </c>
      <c r="AN194" s="1">
        <v>0.93023255813953487</v>
      </c>
      <c r="AO194" s="1">
        <v>43</v>
      </c>
      <c r="AP194" s="1">
        <v>0.81395348837209303</v>
      </c>
      <c r="AQ194" s="1">
        <v>43</v>
      </c>
      <c r="AR194" s="1">
        <v>0.95454545454545459</v>
      </c>
      <c r="AS194" s="1">
        <v>44</v>
      </c>
      <c r="AT194" s="1">
        <v>0.77272727272727271</v>
      </c>
      <c r="AU194" s="1">
        <v>44</v>
      </c>
    </row>
    <row r="195" spans="1:47" x14ac:dyDescent="0.25">
      <c r="A195" s="22" t="str">
        <f t="shared" si="4"/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81</v>
      </c>
      <c r="H195" s="1">
        <v>0.95890410958904104</v>
      </c>
      <c r="I195" s="1">
        <v>73</v>
      </c>
      <c r="J195" s="1">
        <v>0.17808219178082191</v>
      </c>
      <c r="K195" s="1">
        <v>73</v>
      </c>
      <c r="L195" s="1">
        <v>0.71232876712328763</v>
      </c>
      <c r="M195" s="1">
        <v>73</v>
      </c>
      <c r="N195" s="1">
        <v>0.82191780821917804</v>
      </c>
      <c r="O195" s="1">
        <v>73</v>
      </c>
      <c r="P195" s="1">
        <v>9.5890410958904104E-2</v>
      </c>
      <c r="Q195" s="1">
        <v>73</v>
      </c>
      <c r="R195" s="1">
        <v>0.17808219178082191</v>
      </c>
      <c r="S195" s="1">
        <v>73</v>
      </c>
      <c r="T195" s="1">
        <v>0.32876712328767121</v>
      </c>
      <c r="U195" s="1">
        <v>73</v>
      </c>
      <c r="V195" s="1">
        <v>0.9178082191780822</v>
      </c>
      <c r="W195" s="1">
        <v>73</v>
      </c>
      <c r="X195" s="1">
        <v>0.17808219178082191</v>
      </c>
      <c r="Y195" s="1">
        <v>73</v>
      </c>
      <c r="Z195" s="1">
        <v>0.1095890410958904</v>
      </c>
      <c r="AA195" s="1">
        <v>73</v>
      </c>
      <c r="AB195" s="1">
        <v>0.95833333333333337</v>
      </c>
      <c r="AC195" s="1">
        <v>72</v>
      </c>
      <c r="AD195" s="1">
        <v>0.39726027397260272</v>
      </c>
      <c r="AE195" s="1">
        <v>73</v>
      </c>
      <c r="AF195" s="1">
        <v>0.90476190476190477</v>
      </c>
      <c r="AG195" s="1">
        <v>63</v>
      </c>
      <c r="AH195" s="1">
        <v>0.84126984126984128</v>
      </c>
      <c r="AI195" s="1">
        <v>63</v>
      </c>
      <c r="AJ195" s="1">
        <v>0.82539682539682535</v>
      </c>
      <c r="AK195" s="1">
        <v>63</v>
      </c>
      <c r="AL195" s="1">
        <v>0.95238095238095233</v>
      </c>
      <c r="AM195" s="1">
        <v>63</v>
      </c>
      <c r="AN195" s="1">
        <v>0.98630136986301364</v>
      </c>
      <c r="AO195" s="1">
        <v>73</v>
      </c>
      <c r="AP195" s="1">
        <v>0.98630136986301364</v>
      </c>
      <c r="AQ195" s="1">
        <v>73</v>
      </c>
      <c r="AR195" s="1">
        <v>0.95833333333333337</v>
      </c>
      <c r="AS195" s="1">
        <v>72</v>
      </c>
      <c r="AT195" s="1">
        <v>0.98611111111111116</v>
      </c>
      <c r="AU195" s="1">
        <v>72</v>
      </c>
    </row>
    <row r="196" spans="1:47" x14ac:dyDescent="0.25">
      <c r="A196" s="22" t="str">
        <f t="shared" si="4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30</v>
      </c>
      <c r="H196" s="1">
        <v>0.95652173913043481</v>
      </c>
      <c r="I196" s="1">
        <v>23</v>
      </c>
      <c r="J196" s="1">
        <v>8.6956521739130432E-2</v>
      </c>
      <c r="K196" s="1">
        <v>23</v>
      </c>
      <c r="L196" s="1">
        <v>0.82608695652173914</v>
      </c>
      <c r="M196" s="1">
        <v>23</v>
      </c>
      <c r="N196" s="1">
        <v>0.69565217391304346</v>
      </c>
      <c r="O196" s="1">
        <v>23</v>
      </c>
      <c r="P196" s="1">
        <v>0.13043478260869565</v>
      </c>
      <c r="Q196" s="1">
        <v>23</v>
      </c>
      <c r="R196" s="1">
        <v>8.6956521739130432E-2</v>
      </c>
      <c r="S196" s="1">
        <v>23</v>
      </c>
      <c r="T196" s="1">
        <v>0.39130434782608697</v>
      </c>
      <c r="U196" s="1">
        <v>23</v>
      </c>
      <c r="V196" s="1">
        <v>0.86956521739130432</v>
      </c>
      <c r="W196" s="1">
        <v>23</v>
      </c>
      <c r="X196" s="1">
        <v>0.2608695652173913</v>
      </c>
      <c r="Y196" s="1">
        <v>23</v>
      </c>
      <c r="Z196" s="1">
        <v>0.13043478260869565</v>
      </c>
      <c r="AA196" s="1">
        <v>23</v>
      </c>
      <c r="AB196" s="1">
        <v>1</v>
      </c>
      <c r="AC196" s="1">
        <v>22</v>
      </c>
      <c r="AD196" s="1">
        <v>0.56521739130434778</v>
      </c>
      <c r="AE196" s="1">
        <v>23</v>
      </c>
      <c r="AF196" s="1">
        <v>1</v>
      </c>
      <c r="AG196" s="1">
        <v>19</v>
      </c>
      <c r="AH196" s="1">
        <v>0.94736842105263153</v>
      </c>
      <c r="AI196" s="1">
        <v>19</v>
      </c>
      <c r="AJ196" s="1">
        <v>0.89473684210526316</v>
      </c>
      <c r="AK196" s="1">
        <v>19</v>
      </c>
      <c r="AL196" s="1">
        <v>0.94736842105263153</v>
      </c>
      <c r="AM196" s="1">
        <v>19</v>
      </c>
      <c r="AN196" s="1">
        <v>0.91304347826086951</v>
      </c>
      <c r="AO196" s="1">
        <v>23</v>
      </c>
      <c r="AP196" s="1">
        <v>1</v>
      </c>
      <c r="AQ196" s="1">
        <v>23</v>
      </c>
      <c r="AR196" s="1">
        <v>0.91304347826086951</v>
      </c>
      <c r="AS196" s="1">
        <v>23</v>
      </c>
      <c r="AT196" s="1">
        <v>0.86956521739130432</v>
      </c>
      <c r="AU196" s="1">
        <v>23</v>
      </c>
    </row>
    <row r="197" spans="1:47" x14ac:dyDescent="0.25">
      <c r="A197" s="22" t="str">
        <f t="shared" si="4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43</v>
      </c>
      <c r="H197" s="1">
        <v>0.94594594594594594</v>
      </c>
      <c r="I197" s="1">
        <v>37</v>
      </c>
      <c r="J197" s="1">
        <v>0.35135135135135137</v>
      </c>
      <c r="K197" s="1">
        <v>37</v>
      </c>
      <c r="L197" s="1">
        <v>0.89473684210526316</v>
      </c>
      <c r="M197" s="1">
        <v>38</v>
      </c>
      <c r="N197" s="1">
        <v>0.78378378378378377</v>
      </c>
      <c r="O197" s="1">
        <v>37</v>
      </c>
      <c r="P197" s="1">
        <v>0.10810810810810811</v>
      </c>
      <c r="Q197" s="1">
        <v>37</v>
      </c>
      <c r="R197" s="1">
        <v>0.16216216216216217</v>
      </c>
      <c r="S197" s="1">
        <v>37</v>
      </c>
      <c r="T197" s="1">
        <v>0.3783783783783784</v>
      </c>
      <c r="U197" s="1">
        <v>37</v>
      </c>
      <c r="V197" s="1">
        <v>0.94594594594594594</v>
      </c>
      <c r="W197" s="1">
        <v>37</v>
      </c>
      <c r="X197" s="1">
        <v>0.54054054054054057</v>
      </c>
      <c r="Y197" s="1">
        <v>37</v>
      </c>
      <c r="Z197" s="1">
        <v>0.16216216216216217</v>
      </c>
      <c r="AA197" s="1">
        <v>37</v>
      </c>
      <c r="AB197" s="1">
        <v>0.97297297297297303</v>
      </c>
      <c r="AC197" s="1">
        <v>37</v>
      </c>
      <c r="AD197" s="1">
        <v>0.6216216216216216</v>
      </c>
      <c r="AE197" s="1">
        <v>37</v>
      </c>
      <c r="AF197" s="1">
        <v>1</v>
      </c>
      <c r="AG197" s="1">
        <v>26</v>
      </c>
      <c r="AH197" s="1">
        <v>0.88461538461538458</v>
      </c>
      <c r="AI197" s="1">
        <v>26</v>
      </c>
      <c r="AJ197" s="1">
        <v>0.92307692307692313</v>
      </c>
      <c r="AK197" s="1">
        <v>26</v>
      </c>
      <c r="AL197" s="1">
        <v>1</v>
      </c>
      <c r="AM197" s="1">
        <v>26</v>
      </c>
      <c r="AN197" s="1">
        <v>0.94736842105263153</v>
      </c>
      <c r="AO197" s="1">
        <v>38</v>
      </c>
      <c r="AP197" s="1">
        <v>0.92105263157894735</v>
      </c>
      <c r="AQ197" s="1">
        <v>38</v>
      </c>
      <c r="AR197" s="1">
        <v>0.97368421052631582</v>
      </c>
      <c r="AS197" s="1">
        <v>38</v>
      </c>
      <c r="AT197" s="1">
        <v>0.92105263157894735</v>
      </c>
      <c r="AU197" s="1">
        <v>38</v>
      </c>
    </row>
    <row r="198" spans="1:47" x14ac:dyDescent="0.25">
      <c r="A198" s="22" t="str">
        <f t="shared" si="4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133</v>
      </c>
      <c r="H198" s="1">
        <v>0.99159663865546221</v>
      </c>
      <c r="I198" s="1">
        <v>119</v>
      </c>
      <c r="J198" s="1">
        <v>8.4745762711864403E-2</v>
      </c>
      <c r="K198" s="1">
        <v>118</v>
      </c>
      <c r="L198" s="1">
        <v>0.88235294117647056</v>
      </c>
      <c r="M198" s="1">
        <v>119</v>
      </c>
      <c r="N198" s="1">
        <v>0.4152542372881356</v>
      </c>
      <c r="O198" s="1">
        <v>118</v>
      </c>
      <c r="P198" s="1">
        <v>0.11864406779661017</v>
      </c>
      <c r="Q198" s="1">
        <v>118</v>
      </c>
      <c r="R198" s="1">
        <v>0.17796610169491525</v>
      </c>
      <c r="S198" s="1">
        <v>118</v>
      </c>
      <c r="T198" s="1">
        <v>0.42372881355932202</v>
      </c>
      <c r="U198" s="1">
        <v>118</v>
      </c>
      <c r="V198" s="1">
        <v>0.59663865546218486</v>
      </c>
      <c r="W198" s="1">
        <v>119</v>
      </c>
      <c r="X198" s="1">
        <v>0.2711864406779661</v>
      </c>
      <c r="Y198" s="1">
        <v>118</v>
      </c>
      <c r="Z198" s="1">
        <v>0.11864406779661017</v>
      </c>
      <c r="AA198" s="1">
        <v>118</v>
      </c>
      <c r="AB198" s="1">
        <v>0.98319327731092432</v>
      </c>
      <c r="AC198" s="1">
        <v>119</v>
      </c>
      <c r="AD198" s="1">
        <v>0.74789915966386555</v>
      </c>
      <c r="AE198" s="1">
        <v>119</v>
      </c>
      <c r="AF198" s="1">
        <v>0.96491228070175439</v>
      </c>
      <c r="AG198" s="1">
        <v>114</v>
      </c>
      <c r="AH198" s="1">
        <v>0.93859649122807021</v>
      </c>
      <c r="AI198" s="1">
        <v>114</v>
      </c>
      <c r="AJ198" s="1">
        <v>0.97345132743362828</v>
      </c>
      <c r="AK198" s="1">
        <v>113</v>
      </c>
      <c r="AL198" s="1">
        <v>0.95575221238938057</v>
      </c>
      <c r="AM198" s="1">
        <v>113</v>
      </c>
      <c r="AN198" s="1">
        <v>0.99152542372881358</v>
      </c>
      <c r="AO198" s="1">
        <v>118</v>
      </c>
      <c r="AP198" s="1">
        <v>0.97435897435897434</v>
      </c>
      <c r="AQ198" s="1">
        <v>117</v>
      </c>
      <c r="AR198" s="1">
        <v>0.99152542372881358</v>
      </c>
      <c r="AS198" s="1">
        <v>118</v>
      </c>
      <c r="AT198" s="1">
        <v>0.94827586206896552</v>
      </c>
      <c r="AU198" s="1">
        <v>116</v>
      </c>
    </row>
    <row r="199" spans="1:47" x14ac:dyDescent="0.25">
      <c r="A199" s="22" t="str">
        <f t="shared" si="4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217</v>
      </c>
      <c r="H199" s="1">
        <v>0.95744680851063835</v>
      </c>
      <c r="I199" s="1">
        <v>188</v>
      </c>
      <c r="J199" s="1">
        <v>0.18617021276595744</v>
      </c>
      <c r="K199" s="1">
        <v>188</v>
      </c>
      <c r="L199" s="1">
        <v>0.82446808510638303</v>
      </c>
      <c r="M199" s="1">
        <v>188</v>
      </c>
      <c r="N199" s="1">
        <v>0.8563829787234043</v>
      </c>
      <c r="O199" s="1">
        <v>188</v>
      </c>
      <c r="P199" s="1">
        <v>0.11170212765957446</v>
      </c>
      <c r="Q199" s="1">
        <v>188</v>
      </c>
      <c r="R199" s="1">
        <v>0.1276595744680851</v>
      </c>
      <c r="S199" s="1">
        <v>188</v>
      </c>
      <c r="T199" s="1">
        <v>0.43617021276595747</v>
      </c>
      <c r="U199" s="1">
        <v>188</v>
      </c>
      <c r="V199" s="1">
        <v>0.95744680851063835</v>
      </c>
      <c r="W199" s="1">
        <v>188</v>
      </c>
      <c r="X199" s="1">
        <v>0.26063829787234044</v>
      </c>
      <c r="Y199" s="1">
        <v>188</v>
      </c>
      <c r="Z199" s="1">
        <v>4.2553191489361701E-2</v>
      </c>
      <c r="AA199" s="1">
        <v>188</v>
      </c>
      <c r="AB199" s="1">
        <v>0.97872340425531912</v>
      </c>
      <c r="AC199" s="1">
        <v>188</v>
      </c>
      <c r="AD199" s="1">
        <v>0.59042553191489366</v>
      </c>
      <c r="AE199" s="1">
        <v>188</v>
      </c>
      <c r="AF199" s="1">
        <v>0.83703703703703702</v>
      </c>
      <c r="AG199" s="1">
        <v>135</v>
      </c>
      <c r="AH199" s="1">
        <v>0.81481481481481477</v>
      </c>
      <c r="AI199" s="1">
        <v>135</v>
      </c>
      <c r="AJ199" s="1">
        <v>0.77777777777777779</v>
      </c>
      <c r="AK199" s="1">
        <v>135</v>
      </c>
      <c r="AL199" s="1">
        <v>0.91851851851851851</v>
      </c>
      <c r="AM199" s="1">
        <v>135</v>
      </c>
      <c r="AN199" s="1">
        <v>0.86021505376344087</v>
      </c>
      <c r="AO199" s="1">
        <v>186</v>
      </c>
      <c r="AP199" s="1">
        <v>0.93548387096774188</v>
      </c>
      <c r="AQ199" s="1">
        <v>186</v>
      </c>
      <c r="AR199" s="1">
        <v>0.90909090909090906</v>
      </c>
      <c r="AS199" s="1">
        <v>187</v>
      </c>
      <c r="AT199" s="1">
        <v>0.89130434782608692</v>
      </c>
      <c r="AU199" s="1">
        <v>184</v>
      </c>
    </row>
    <row r="200" spans="1:47" x14ac:dyDescent="0.25">
      <c r="A200" s="22" t="str">
        <f t="shared" si="4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3240</v>
      </c>
      <c r="H200" s="1">
        <v>0.89281924301379556</v>
      </c>
      <c r="I200" s="1">
        <v>2827</v>
      </c>
      <c r="J200" s="1">
        <v>0.45090393477490254</v>
      </c>
      <c r="K200" s="1">
        <v>2821</v>
      </c>
      <c r="L200" s="1">
        <v>0.93590651558073656</v>
      </c>
      <c r="M200" s="1">
        <v>2824</v>
      </c>
      <c r="N200" s="1">
        <v>0.43297872340425531</v>
      </c>
      <c r="O200" s="1">
        <v>2820</v>
      </c>
      <c r="P200" s="1">
        <v>0.17891373801916932</v>
      </c>
      <c r="Q200" s="1">
        <v>2817</v>
      </c>
      <c r="R200" s="1">
        <v>0.22774033345157857</v>
      </c>
      <c r="S200" s="1">
        <v>2819</v>
      </c>
      <c r="T200" s="1">
        <v>0.55882352941176472</v>
      </c>
      <c r="U200" s="1">
        <v>2822</v>
      </c>
      <c r="V200" s="1">
        <v>0.61557522123893804</v>
      </c>
      <c r="W200" s="1">
        <v>2825</v>
      </c>
      <c r="X200" s="1">
        <v>0.56828662646328487</v>
      </c>
      <c r="Y200" s="1">
        <v>2819</v>
      </c>
      <c r="Z200" s="1">
        <v>8.1465670579864813E-2</v>
      </c>
      <c r="AA200" s="1">
        <v>2811</v>
      </c>
      <c r="AB200" s="1">
        <v>0.97768331562167909</v>
      </c>
      <c r="AC200" s="1">
        <v>2823</v>
      </c>
      <c r="AD200" s="1">
        <v>0.4229263082947668</v>
      </c>
      <c r="AE200" s="1">
        <v>2809</v>
      </c>
      <c r="AF200" s="1">
        <v>0.92742328300048704</v>
      </c>
      <c r="AG200" s="1">
        <v>2053</v>
      </c>
      <c r="AH200" s="1">
        <v>0.89322281813749393</v>
      </c>
      <c r="AI200" s="1">
        <v>2051</v>
      </c>
      <c r="AJ200" s="1">
        <v>0.84829268292682924</v>
      </c>
      <c r="AK200" s="1">
        <v>2050</v>
      </c>
      <c r="AL200" s="1">
        <v>0.92503674669279767</v>
      </c>
      <c r="AM200" s="1">
        <v>2041</v>
      </c>
      <c r="AN200" s="1">
        <v>0.89964539007092204</v>
      </c>
      <c r="AO200" s="1">
        <v>2820</v>
      </c>
      <c r="AP200" s="1">
        <v>0.89318665720369061</v>
      </c>
      <c r="AQ200" s="1">
        <v>2818</v>
      </c>
      <c r="AR200" s="1">
        <v>0.95028409090909094</v>
      </c>
      <c r="AS200" s="1">
        <v>2816</v>
      </c>
      <c r="AT200" s="1">
        <v>0.86259814418272662</v>
      </c>
      <c r="AU200" s="1">
        <v>2802</v>
      </c>
    </row>
    <row r="201" spans="1:47" x14ac:dyDescent="0.25">
      <c r="A201" s="22" t="str">
        <f t="shared" si="4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542</v>
      </c>
      <c r="H201" s="1">
        <v>0.94352941176470584</v>
      </c>
      <c r="I201" s="1">
        <v>425</v>
      </c>
      <c r="J201" s="1">
        <v>0.75117370892018775</v>
      </c>
      <c r="K201" s="1">
        <v>426</v>
      </c>
      <c r="L201" s="1">
        <v>0.90866510538641687</v>
      </c>
      <c r="M201" s="1">
        <v>427</v>
      </c>
      <c r="N201" s="1">
        <v>0.15258215962441316</v>
      </c>
      <c r="O201" s="1">
        <v>426</v>
      </c>
      <c r="P201" s="1">
        <v>0.13380281690140844</v>
      </c>
      <c r="Q201" s="1">
        <v>426</v>
      </c>
      <c r="R201" s="1">
        <v>8.1967213114754092E-2</v>
      </c>
      <c r="S201" s="1">
        <v>427</v>
      </c>
      <c r="T201" s="1">
        <v>0.18779342723004694</v>
      </c>
      <c r="U201" s="1">
        <v>426</v>
      </c>
      <c r="V201" s="1">
        <v>0.26229508196721313</v>
      </c>
      <c r="W201" s="1">
        <v>427</v>
      </c>
      <c r="X201" s="1">
        <v>0.49295774647887325</v>
      </c>
      <c r="Y201" s="1">
        <v>426</v>
      </c>
      <c r="Z201" s="1">
        <v>8.5106382978723402E-2</v>
      </c>
      <c r="AA201" s="1">
        <v>423</v>
      </c>
      <c r="AB201" s="1">
        <v>0.96244131455399062</v>
      </c>
      <c r="AC201" s="1">
        <v>426</v>
      </c>
      <c r="AD201" s="1">
        <v>0.42117647058823532</v>
      </c>
      <c r="AE201" s="1">
        <v>425</v>
      </c>
      <c r="AF201" s="1">
        <v>0.89206349206349211</v>
      </c>
      <c r="AG201" s="1">
        <v>315</v>
      </c>
      <c r="AH201" s="1">
        <v>0.89808917197452232</v>
      </c>
      <c r="AI201" s="1">
        <v>314</v>
      </c>
      <c r="AJ201" s="1">
        <v>0.8571428571428571</v>
      </c>
      <c r="AK201" s="1">
        <v>315</v>
      </c>
      <c r="AL201" s="1">
        <v>0.92971246006389774</v>
      </c>
      <c r="AM201" s="1">
        <v>313</v>
      </c>
      <c r="AN201" s="1">
        <v>0.8699763593380615</v>
      </c>
      <c r="AO201" s="1">
        <v>423</v>
      </c>
      <c r="AP201" s="1">
        <v>0.91428571428571426</v>
      </c>
      <c r="AQ201" s="1">
        <v>420</v>
      </c>
      <c r="AR201" s="1">
        <v>0.94299287410926369</v>
      </c>
      <c r="AS201" s="1">
        <v>421</v>
      </c>
      <c r="AT201" s="1">
        <v>0.74761904761904763</v>
      </c>
      <c r="AU201" s="1">
        <v>420</v>
      </c>
    </row>
    <row r="202" spans="1:47" x14ac:dyDescent="0.25">
      <c r="A202" s="22" t="str">
        <f t="shared" si="4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0.75</v>
      </c>
      <c r="I202" s="1">
        <v>4</v>
      </c>
      <c r="J202" s="1">
        <v>1</v>
      </c>
      <c r="K202" s="1">
        <v>4</v>
      </c>
      <c r="L202" s="1">
        <v>1</v>
      </c>
      <c r="M202" s="1">
        <v>4</v>
      </c>
      <c r="N202" s="1">
        <v>0.25</v>
      </c>
      <c r="O202" s="1">
        <v>4</v>
      </c>
      <c r="P202" s="1">
        <v>0.5</v>
      </c>
      <c r="Q202" s="1">
        <v>4</v>
      </c>
      <c r="R202" s="1">
        <v>0.75</v>
      </c>
      <c r="S202" s="1">
        <v>4</v>
      </c>
      <c r="T202" s="1">
        <v>1</v>
      </c>
      <c r="U202" s="1">
        <v>4</v>
      </c>
      <c r="V202" s="1">
        <v>1</v>
      </c>
      <c r="W202" s="1">
        <v>4</v>
      </c>
      <c r="X202" s="1">
        <v>0.75</v>
      </c>
      <c r="Y202" s="1">
        <v>4</v>
      </c>
      <c r="Z202" s="1">
        <v>0.5</v>
      </c>
      <c r="AA202" s="1">
        <v>4</v>
      </c>
      <c r="AB202" s="1">
        <v>1</v>
      </c>
      <c r="AC202" s="1">
        <v>4</v>
      </c>
      <c r="AD202" s="1">
        <v>1</v>
      </c>
      <c r="AE202" s="1">
        <v>3</v>
      </c>
      <c r="AG202" s="1">
        <v>0</v>
      </c>
      <c r="AI202" s="1">
        <v>0</v>
      </c>
      <c r="AK202" s="1">
        <v>0</v>
      </c>
      <c r="AM202" s="1">
        <v>0</v>
      </c>
      <c r="AN202" s="1">
        <v>1</v>
      </c>
      <c r="AO202" s="1">
        <v>4</v>
      </c>
      <c r="AP202" s="1">
        <v>1</v>
      </c>
      <c r="AQ202" s="1">
        <v>4</v>
      </c>
      <c r="AR202" s="1">
        <v>1</v>
      </c>
      <c r="AS202" s="1">
        <v>4</v>
      </c>
      <c r="AT202" s="1">
        <v>1</v>
      </c>
      <c r="AU202" s="1">
        <v>4</v>
      </c>
    </row>
    <row r="203" spans="1:47" x14ac:dyDescent="0.25">
      <c r="A203" s="22" t="str">
        <f t="shared" si="4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0.87394957983193278</v>
      </c>
      <c r="I203" s="1">
        <v>119</v>
      </c>
      <c r="J203" s="1">
        <v>0.34453781512605042</v>
      </c>
      <c r="K203" s="1">
        <v>119</v>
      </c>
      <c r="L203" s="1">
        <v>0.98319327731092432</v>
      </c>
      <c r="M203" s="1">
        <v>119</v>
      </c>
      <c r="N203" s="1">
        <v>0.11764705882352941</v>
      </c>
      <c r="O203" s="1">
        <v>119</v>
      </c>
      <c r="P203" s="1">
        <v>0.20168067226890757</v>
      </c>
      <c r="Q203" s="1">
        <v>119</v>
      </c>
      <c r="R203" s="1">
        <v>0.12605042016806722</v>
      </c>
      <c r="S203" s="1">
        <v>119</v>
      </c>
      <c r="T203" s="1">
        <v>0.34453781512605042</v>
      </c>
      <c r="U203" s="1">
        <v>119</v>
      </c>
      <c r="V203" s="1">
        <v>0.26890756302521007</v>
      </c>
      <c r="W203" s="1">
        <v>119</v>
      </c>
      <c r="X203" s="1">
        <v>0.32203389830508472</v>
      </c>
      <c r="Y203" s="1">
        <v>118</v>
      </c>
      <c r="Z203" s="1">
        <v>8.4033613445378148E-3</v>
      </c>
      <c r="AA203" s="1">
        <v>119</v>
      </c>
      <c r="AB203" s="1">
        <v>0.96638655462184875</v>
      </c>
      <c r="AC203" s="1">
        <v>119</v>
      </c>
      <c r="AD203" s="1">
        <v>0.8571428571428571</v>
      </c>
      <c r="AE203" s="1">
        <v>119</v>
      </c>
      <c r="AF203" s="1">
        <v>0.95652173913043481</v>
      </c>
      <c r="AG203" s="1">
        <v>92</v>
      </c>
      <c r="AH203" s="1">
        <v>0.93478260869565222</v>
      </c>
      <c r="AI203" s="1">
        <v>92</v>
      </c>
      <c r="AJ203" s="1">
        <v>0.85869565217391308</v>
      </c>
      <c r="AK203" s="1">
        <v>92</v>
      </c>
      <c r="AL203" s="1">
        <v>0.95652173913043481</v>
      </c>
      <c r="AM203" s="1">
        <v>92</v>
      </c>
      <c r="AN203" s="1">
        <v>0.94067796610169496</v>
      </c>
      <c r="AO203" s="1">
        <v>118</v>
      </c>
      <c r="AP203" s="1">
        <v>0.88135593220338981</v>
      </c>
      <c r="AQ203" s="1">
        <v>118</v>
      </c>
      <c r="AR203" s="1">
        <v>0.94915254237288138</v>
      </c>
      <c r="AS203" s="1">
        <v>118</v>
      </c>
      <c r="AT203" s="1">
        <v>0.94067796610169496</v>
      </c>
      <c r="AU203" s="1">
        <v>118</v>
      </c>
    </row>
    <row r="204" spans="1:47" x14ac:dyDescent="0.25">
      <c r="A204" s="22" t="str">
        <f t="shared" si="4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362</v>
      </c>
      <c r="H204" s="1">
        <v>0.97499999999999998</v>
      </c>
      <c r="I204" s="1">
        <v>320</v>
      </c>
      <c r="J204" s="1">
        <v>0.17499999999999999</v>
      </c>
      <c r="K204" s="1">
        <v>320</v>
      </c>
      <c r="L204" s="1">
        <v>0.69374999999999998</v>
      </c>
      <c r="M204" s="1">
        <v>320</v>
      </c>
      <c r="N204" s="1">
        <v>0.63437500000000002</v>
      </c>
      <c r="O204" s="1">
        <v>320</v>
      </c>
      <c r="P204" s="1">
        <v>0.1125</v>
      </c>
      <c r="Q204" s="1">
        <v>320</v>
      </c>
      <c r="R204" s="1">
        <v>0.18068535825545171</v>
      </c>
      <c r="S204" s="1">
        <v>321</v>
      </c>
      <c r="T204" s="1">
        <v>0.38750000000000001</v>
      </c>
      <c r="U204" s="1">
        <v>320</v>
      </c>
      <c r="V204" s="1">
        <v>0.76875000000000004</v>
      </c>
      <c r="W204" s="1">
        <v>320</v>
      </c>
      <c r="X204" s="1">
        <v>0.29062500000000002</v>
      </c>
      <c r="Y204" s="1">
        <v>320</v>
      </c>
      <c r="Z204" s="1">
        <v>8.4639498432601878E-2</v>
      </c>
      <c r="AA204" s="1">
        <v>319</v>
      </c>
      <c r="AB204" s="1">
        <v>0.99065420560747663</v>
      </c>
      <c r="AC204" s="1">
        <v>321</v>
      </c>
      <c r="AD204" s="1">
        <v>0.57680250783699061</v>
      </c>
      <c r="AE204" s="1">
        <v>319</v>
      </c>
      <c r="AF204" s="1">
        <v>0.95652173913043481</v>
      </c>
      <c r="AG204" s="1">
        <v>276</v>
      </c>
      <c r="AH204" s="1">
        <v>0.95652173913043481</v>
      </c>
      <c r="AI204" s="1">
        <v>276</v>
      </c>
      <c r="AJ204" s="1">
        <v>0.90579710144927539</v>
      </c>
      <c r="AK204" s="1">
        <v>276</v>
      </c>
      <c r="AL204" s="1">
        <v>0.96715328467153283</v>
      </c>
      <c r="AM204" s="1">
        <v>274</v>
      </c>
      <c r="AN204" s="1">
        <v>0.9561128526645768</v>
      </c>
      <c r="AO204" s="1">
        <v>319</v>
      </c>
      <c r="AP204" s="1">
        <v>0.95297805642633227</v>
      </c>
      <c r="AQ204" s="1">
        <v>319</v>
      </c>
      <c r="AR204" s="1">
        <v>0.92452830188679247</v>
      </c>
      <c r="AS204" s="1">
        <v>318</v>
      </c>
      <c r="AT204" s="1">
        <v>0.90506329113924056</v>
      </c>
      <c r="AU204" s="1">
        <v>316</v>
      </c>
    </row>
    <row r="205" spans="1:47" x14ac:dyDescent="0.25">
      <c r="A205" s="22" t="str">
        <f t="shared" si="4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56</v>
      </c>
      <c r="H205" s="1">
        <v>1</v>
      </c>
      <c r="I205" s="1">
        <v>48</v>
      </c>
      <c r="J205" s="1">
        <v>6.25E-2</v>
      </c>
      <c r="K205" s="1">
        <v>48</v>
      </c>
      <c r="L205" s="1">
        <v>0.64583333333333337</v>
      </c>
      <c r="M205" s="1">
        <v>48</v>
      </c>
      <c r="N205" s="1">
        <v>0.70833333333333337</v>
      </c>
      <c r="O205" s="1">
        <v>48</v>
      </c>
      <c r="P205" s="1">
        <v>4.1666666666666664E-2</v>
      </c>
      <c r="Q205" s="1">
        <v>48</v>
      </c>
      <c r="R205" s="1">
        <v>8.3333333333333329E-2</v>
      </c>
      <c r="S205" s="1">
        <v>48</v>
      </c>
      <c r="T205" s="1">
        <v>0.3125</v>
      </c>
      <c r="U205" s="1">
        <v>48</v>
      </c>
      <c r="V205" s="1">
        <v>0.6875</v>
      </c>
      <c r="W205" s="1">
        <v>48</v>
      </c>
      <c r="X205" s="1">
        <v>0.2978723404255319</v>
      </c>
      <c r="Y205" s="1">
        <v>47</v>
      </c>
      <c r="Z205" s="1">
        <v>2.0833333333333332E-2</v>
      </c>
      <c r="AA205" s="1">
        <v>48</v>
      </c>
      <c r="AB205" s="1">
        <v>0.97916666666666663</v>
      </c>
      <c r="AC205" s="1">
        <v>48</v>
      </c>
      <c r="AD205" s="1">
        <v>0.6875</v>
      </c>
      <c r="AE205" s="1">
        <v>48</v>
      </c>
      <c r="AF205" s="1">
        <v>0.93478260869565222</v>
      </c>
      <c r="AG205" s="1">
        <v>46</v>
      </c>
      <c r="AH205" s="1">
        <v>0.89130434782608692</v>
      </c>
      <c r="AI205" s="1">
        <v>46</v>
      </c>
      <c r="AJ205" s="1">
        <v>0.91304347826086951</v>
      </c>
      <c r="AK205" s="1">
        <v>46</v>
      </c>
      <c r="AL205" s="1">
        <v>0.95652173913043481</v>
      </c>
      <c r="AM205" s="1">
        <v>46</v>
      </c>
      <c r="AN205" s="1">
        <v>0.9375</v>
      </c>
      <c r="AO205" s="1">
        <v>48</v>
      </c>
      <c r="AP205" s="1">
        <v>0.9375</v>
      </c>
      <c r="AQ205" s="1">
        <v>48</v>
      </c>
      <c r="AR205" s="1">
        <v>1</v>
      </c>
      <c r="AS205" s="1">
        <v>47</v>
      </c>
      <c r="AT205" s="1">
        <v>1</v>
      </c>
      <c r="AU205" s="1">
        <v>48</v>
      </c>
    </row>
    <row r="206" spans="1:47" x14ac:dyDescent="0.25">
      <c r="A206" s="22" t="str">
        <f t="shared" si="4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157</v>
      </c>
      <c r="H206" s="1">
        <v>0.96992481203007519</v>
      </c>
      <c r="I206" s="1">
        <v>133</v>
      </c>
      <c r="J206" s="1">
        <v>0.2781954887218045</v>
      </c>
      <c r="K206" s="1">
        <v>133</v>
      </c>
      <c r="L206" s="1">
        <v>0.70769230769230773</v>
      </c>
      <c r="M206" s="1">
        <v>130</v>
      </c>
      <c r="N206" s="1">
        <v>0.85820895522388063</v>
      </c>
      <c r="O206" s="1">
        <v>134</v>
      </c>
      <c r="P206" s="1">
        <v>0.14285714285714285</v>
      </c>
      <c r="Q206" s="1">
        <v>133</v>
      </c>
      <c r="R206" s="1">
        <v>0.18796992481203006</v>
      </c>
      <c r="S206" s="1">
        <v>133</v>
      </c>
      <c r="T206" s="1">
        <v>0.2932330827067669</v>
      </c>
      <c r="U206" s="1">
        <v>133</v>
      </c>
      <c r="V206" s="1">
        <v>0.93283582089552242</v>
      </c>
      <c r="W206" s="1">
        <v>134</v>
      </c>
      <c r="X206" s="1">
        <v>0.27272727272727271</v>
      </c>
      <c r="Y206" s="1">
        <v>132</v>
      </c>
      <c r="Z206" s="1">
        <v>9.7744360902255634E-2</v>
      </c>
      <c r="AA206" s="1">
        <v>133</v>
      </c>
      <c r="AB206" s="1">
        <v>0.97014925373134331</v>
      </c>
      <c r="AC206" s="1">
        <v>134</v>
      </c>
      <c r="AD206" s="1">
        <v>0.36363636363636365</v>
      </c>
      <c r="AE206" s="1">
        <v>132</v>
      </c>
      <c r="AF206" s="1">
        <v>0.83185840707964598</v>
      </c>
      <c r="AG206" s="1">
        <v>113</v>
      </c>
      <c r="AH206" s="1">
        <v>0.86725663716814161</v>
      </c>
      <c r="AI206" s="1">
        <v>113</v>
      </c>
      <c r="AJ206" s="1">
        <v>0.8214285714285714</v>
      </c>
      <c r="AK206" s="1">
        <v>112</v>
      </c>
      <c r="AL206" s="1">
        <v>0.90265486725663713</v>
      </c>
      <c r="AM206" s="1">
        <v>113</v>
      </c>
      <c r="AN206" s="1">
        <v>0.91791044776119401</v>
      </c>
      <c r="AO206" s="1">
        <v>134</v>
      </c>
      <c r="AP206" s="1">
        <v>0.90298507462686572</v>
      </c>
      <c r="AQ206" s="1">
        <v>134</v>
      </c>
      <c r="AR206" s="1">
        <v>0.94736842105263153</v>
      </c>
      <c r="AS206" s="1">
        <v>133</v>
      </c>
      <c r="AT206" s="1">
        <v>0.93283582089552242</v>
      </c>
      <c r="AU206" s="1">
        <v>134</v>
      </c>
    </row>
    <row r="207" spans="1:47" x14ac:dyDescent="0.25">
      <c r="A207" s="22" t="str">
        <f t="shared" si="4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118</v>
      </c>
      <c r="H207" s="1">
        <v>0.88172043010752688</v>
      </c>
      <c r="I207" s="1">
        <v>93</v>
      </c>
      <c r="J207" s="1">
        <v>0.12903225806451613</v>
      </c>
      <c r="K207" s="1">
        <v>93</v>
      </c>
      <c r="L207" s="1">
        <v>0.59139784946236562</v>
      </c>
      <c r="M207" s="1">
        <v>93</v>
      </c>
      <c r="N207" s="1">
        <v>0.84782608695652173</v>
      </c>
      <c r="O207" s="1">
        <v>92</v>
      </c>
      <c r="P207" s="1">
        <v>8.6021505376344093E-2</v>
      </c>
      <c r="Q207" s="1">
        <v>93</v>
      </c>
      <c r="R207" s="1">
        <v>0.25806451612903225</v>
      </c>
      <c r="S207" s="1">
        <v>93</v>
      </c>
      <c r="T207" s="1">
        <v>0.4731182795698925</v>
      </c>
      <c r="U207" s="1">
        <v>93</v>
      </c>
      <c r="V207" s="1">
        <v>0.956989247311828</v>
      </c>
      <c r="W207" s="1">
        <v>93</v>
      </c>
      <c r="X207" s="1">
        <v>0.30107526881720431</v>
      </c>
      <c r="Y207" s="1">
        <v>93</v>
      </c>
      <c r="Z207" s="1">
        <v>1.0752688172043012E-2</v>
      </c>
      <c r="AA207" s="1">
        <v>93</v>
      </c>
      <c r="AB207" s="1">
        <v>0.978494623655914</v>
      </c>
      <c r="AC207" s="1">
        <v>93</v>
      </c>
      <c r="AD207" s="1">
        <v>0.41304347826086957</v>
      </c>
      <c r="AE207" s="1">
        <v>92</v>
      </c>
      <c r="AF207" s="1">
        <v>0.94252873563218387</v>
      </c>
      <c r="AG207" s="1">
        <v>87</v>
      </c>
      <c r="AH207" s="1">
        <v>0.90804597701149425</v>
      </c>
      <c r="AI207" s="1">
        <v>87</v>
      </c>
      <c r="AJ207" s="1">
        <v>0.93103448275862066</v>
      </c>
      <c r="AK207" s="1">
        <v>87</v>
      </c>
      <c r="AL207" s="1">
        <v>0.95402298850574707</v>
      </c>
      <c r="AM207" s="1">
        <v>87</v>
      </c>
      <c r="AN207" s="1">
        <v>0.94505494505494503</v>
      </c>
      <c r="AO207" s="1">
        <v>91</v>
      </c>
      <c r="AP207" s="1">
        <v>0.978494623655914</v>
      </c>
      <c r="AQ207" s="1">
        <v>93</v>
      </c>
      <c r="AR207" s="1">
        <v>0.94623655913978499</v>
      </c>
      <c r="AS207" s="1">
        <v>93</v>
      </c>
      <c r="AT207" s="1">
        <v>0.94623655913978499</v>
      </c>
      <c r="AU207" s="1">
        <v>93</v>
      </c>
    </row>
    <row r="208" spans="1:47" x14ac:dyDescent="0.25">
      <c r="A208" s="22" t="str">
        <f t="shared" si="4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574</v>
      </c>
      <c r="H208" s="1">
        <v>0.91703056768558955</v>
      </c>
      <c r="I208" s="1">
        <v>458</v>
      </c>
      <c r="J208" s="1">
        <v>0.15098468271334792</v>
      </c>
      <c r="K208" s="1">
        <v>457</v>
      </c>
      <c r="L208" s="1">
        <v>0.68421052631578949</v>
      </c>
      <c r="M208" s="1">
        <v>456</v>
      </c>
      <c r="N208" s="1">
        <v>0.82456140350877194</v>
      </c>
      <c r="O208" s="1">
        <v>456</v>
      </c>
      <c r="P208" s="1">
        <v>0.1076923076923077</v>
      </c>
      <c r="Q208" s="1">
        <v>455</v>
      </c>
      <c r="R208" s="1">
        <v>0.18461538461538463</v>
      </c>
      <c r="S208" s="1">
        <v>455</v>
      </c>
      <c r="T208" s="1">
        <v>0.4747252747252747</v>
      </c>
      <c r="U208" s="1">
        <v>455</v>
      </c>
      <c r="V208" s="1">
        <v>0.90153172866520792</v>
      </c>
      <c r="W208" s="1">
        <v>457</v>
      </c>
      <c r="X208" s="1">
        <v>0.25770925110132159</v>
      </c>
      <c r="Y208" s="1">
        <v>454</v>
      </c>
      <c r="Z208" s="1">
        <v>9.2715231788079472E-2</v>
      </c>
      <c r="AA208" s="1">
        <v>453</v>
      </c>
      <c r="AB208" s="1">
        <v>0.96943231441048039</v>
      </c>
      <c r="AC208" s="1">
        <v>458</v>
      </c>
      <c r="AD208" s="1">
        <v>0.49670329670329672</v>
      </c>
      <c r="AE208" s="1">
        <v>455</v>
      </c>
      <c r="AF208" s="1">
        <v>0.88807785888077861</v>
      </c>
      <c r="AG208" s="1">
        <v>411</v>
      </c>
      <c r="AH208" s="1">
        <v>0.92700729927007297</v>
      </c>
      <c r="AI208" s="1">
        <v>411</v>
      </c>
      <c r="AJ208" s="1">
        <v>0.88807785888077861</v>
      </c>
      <c r="AK208" s="1">
        <v>411</v>
      </c>
      <c r="AL208" s="1">
        <v>0.94865525672371642</v>
      </c>
      <c r="AM208" s="1">
        <v>409</v>
      </c>
      <c r="AN208" s="1">
        <v>0.89867841409691629</v>
      </c>
      <c r="AO208" s="1">
        <v>454</v>
      </c>
      <c r="AP208" s="1">
        <v>0.93377483443708609</v>
      </c>
      <c r="AQ208" s="1">
        <v>453</v>
      </c>
      <c r="AR208" s="1">
        <v>0.95154185022026427</v>
      </c>
      <c r="AS208" s="1">
        <v>454</v>
      </c>
      <c r="AT208" s="1">
        <v>0.89845474613686538</v>
      </c>
      <c r="AU208" s="1">
        <v>453</v>
      </c>
    </row>
    <row r="209" spans="1:47" x14ac:dyDescent="0.25">
      <c r="A209" s="22" t="str">
        <f t="shared" si="4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105</v>
      </c>
      <c r="H209" s="1">
        <v>0.9887640449438202</v>
      </c>
      <c r="I209" s="1">
        <v>89</v>
      </c>
      <c r="J209" s="1">
        <v>0.1797752808988764</v>
      </c>
      <c r="K209" s="1">
        <v>89</v>
      </c>
      <c r="L209" s="1">
        <v>0.7865168539325843</v>
      </c>
      <c r="M209" s="1">
        <v>89</v>
      </c>
      <c r="N209" s="1">
        <v>0.6067415730337079</v>
      </c>
      <c r="O209" s="1">
        <v>89</v>
      </c>
      <c r="P209" s="1">
        <v>7.8651685393258425E-2</v>
      </c>
      <c r="Q209" s="1">
        <v>89</v>
      </c>
      <c r="R209" s="1">
        <v>0.12359550561797752</v>
      </c>
      <c r="S209" s="1">
        <v>89</v>
      </c>
      <c r="T209" s="1">
        <v>0.33707865168539325</v>
      </c>
      <c r="U209" s="1">
        <v>89</v>
      </c>
      <c r="V209" s="1">
        <v>0.8764044943820225</v>
      </c>
      <c r="W209" s="1">
        <v>89</v>
      </c>
      <c r="X209" s="1">
        <v>0.38202247191011235</v>
      </c>
      <c r="Y209" s="1">
        <v>89</v>
      </c>
      <c r="Z209" s="1">
        <v>3.3707865168539325E-2</v>
      </c>
      <c r="AA209" s="1">
        <v>89</v>
      </c>
      <c r="AB209" s="1">
        <v>0.9887640449438202</v>
      </c>
      <c r="AC209" s="1">
        <v>89</v>
      </c>
      <c r="AD209" s="1">
        <v>0.6404494382022472</v>
      </c>
      <c r="AE209" s="1">
        <v>89</v>
      </c>
      <c r="AF209" s="1">
        <v>0.94366197183098588</v>
      </c>
      <c r="AG209" s="1">
        <v>71</v>
      </c>
      <c r="AH209" s="1">
        <v>0.94366197183098588</v>
      </c>
      <c r="AI209" s="1">
        <v>71</v>
      </c>
      <c r="AJ209" s="1">
        <v>0.87323943661971826</v>
      </c>
      <c r="AK209" s="1">
        <v>71</v>
      </c>
      <c r="AL209" s="1">
        <v>0.92957746478873238</v>
      </c>
      <c r="AM209" s="1">
        <v>71</v>
      </c>
      <c r="AN209" s="1">
        <v>0.89655172413793105</v>
      </c>
      <c r="AO209" s="1">
        <v>87</v>
      </c>
      <c r="AP209" s="1">
        <v>0.94252873563218387</v>
      </c>
      <c r="AQ209" s="1">
        <v>87</v>
      </c>
      <c r="AR209" s="1">
        <v>0.95402298850574707</v>
      </c>
      <c r="AS209" s="1">
        <v>87</v>
      </c>
      <c r="AT209" s="1">
        <v>0.86206896551724133</v>
      </c>
      <c r="AU209" s="1">
        <v>87</v>
      </c>
    </row>
    <row r="210" spans="1:47" x14ac:dyDescent="0.25">
      <c r="A210" s="22" t="str">
        <f t="shared" si="4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1565</v>
      </c>
      <c r="H210" s="1">
        <v>0.96085672082717877</v>
      </c>
      <c r="I210" s="1">
        <v>1354</v>
      </c>
      <c r="J210" s="1">
        <v>0.15025906735751296</v>
      </c>
      <c r="K210" s="1">
        <v>1351</v>
      </c>
      <c r="L210" s="1">
        <v>0.75443786982248517</v>
      </c>
      <c r="M210" s="1">
        <v>1352</v>
      </c>
      <c r="N210" s="1">
        <v>0.35502958579881655</v>
      </c>
      <c r="O210" s="1">
        <v>1352</v>
      </c>
      <c r="P210" s="1">
        <v>9.7633136094674555E-2</v>
      </c>
      <c r="Q210" s="1">
        <v>1352</v>
      </c>
      <c r="R210" s="1">
        <v>0.14940828402366865</v>
      </c>
      <c r="S210" s="1">
        <v>1352</v>
      </c>
      <c r="T210" s="1">
        <v>0.42698295033358041</v>
      </c>
      <c r="U210" s="1">
        <v>1349</v>
      </c>
      <c r="V210" s="1">
        <v>0.38547071905114899</v>
      </c>
      <c r="W210" s="1">
        <v>1349</v>
      </c>
      <c r="X210" s="1">
        <v>0.30592592592592593</v>
      </c>
      <c r="Y210" s="1">
        <v>1350</v>
      </c>
      <c r="Z210" s="1">
        <v>6.6072754268745357E-2</v>
      </c>
      <c r="AA210" s="1">
        <v>1347</v>
      </c>
      <c r="AB210" s="1">
        <v>0.98521803399852181</v>
      </c>
      <c r="AC210" s="1">
        <v>1353</v>
      </c>
      <c r="AD210" s="1">
        <v>0.66469282013323461</v>
      </c>
      <c r="AE210" s="1">
        <v>1351</v>
      </c>
      <c r="AF210" s="1">
        <v>0.88088888888888894</v>
      </c>
      <c r="AG210" s="1">
        <v>1125</v>
      </c>
      <c r="AH210" s="1">
        <v>0.92170818505338081</v>
      </c>
      <c r="AI210" s="1">
        <v>1124</v>
      </c>
      <c r="AJ210" s="1">
        <v>0.87633451957295372</v>
      </c>
      <c r="AK210" s="1">
        <v>1124</v>
      </c>
      <c r="AL210" s="1">
        <v>0.94290811775200711</v>
      </c>
      <c r="AM210" s="1">
        <v>1121</v>
      </c>
      <c r="AN210" s="1">
        <v>0.91339748334566984</v>
      </c>
      <c r="AO210" s="1">
        <v>1351</v>
      </c>
      <c r="AP210" s="1">
        <v>0.91783863804589194</v>
      </c>
      <c r="AQ210" s="1">
        <v>1351</v>
      </c>
      <c r="AR210" s="1">
        <v>0.95107487027427728</v>
      </c>
      <c r="AS210" s="1">
        <v>1349</v>
      </c>
      <c r="AT210" s="1">
        <v>0.88309754281459418</v>
      </c>
      <c r="AU210" s="1">
        <v>1343</v>
      </c>
    </row>
    <row r="211" spans="1:47" x14ac:dyDescent="0.25">
      <c r="A211" s="22" t="str">
        <f t="shared" si="4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137</v>
      </c>
      <c r="H211" s="1">
        <v>0.96721311475409832</v>
      </c>
      <c r="I211" s="1">
        <v>122</v>
      </c>
      <c r="J211" s="1">
        <v>5.7851239669421489E-2</v>
      </c>
      <c r="K211" s="1">
        <v>121</v>
      </c>
      <c r="L211" s="1">
        <v>0.82786885245901642</v>
      </c>
      <c r="M211" s="1">
        <v>122</v>
      </c>
      <c r="N211" s="1">
        <v>0.37704918032786883</v>
      </c>
      <c r="O211" s="1">
        <v>122</v>
      </c>
      <c r="P211" s="1">
        <v>7.3770491803278687E-2</v>
      </c>
      <c r="Q211" s="1">
        <v>122</v>
      </c>
      <c r="R211" s="1">
        <v>9.0909090909090912E-2</v>
      </c>
      <c r="S211" s="1">
        <v>121</v>
      </c>
      <c r="T211" s="1">
        <v>0.43801652892561982</v>
      </c>
      <c r="U211" s="1">
        <v>121</v>
      </c>
      <c r="V211" s="1">
        <v>0.41803278688524592</v>
      </c>
      <c r="W211" s="1">
        <v>122</v>
      </c>
      <c r="X211" s="1">
        <v>0.31967213114754101</v>
      </c>
      <c r="Y211" s="1">
        <v>122</v>
      </c>
      <c r="Z211" s="1">
        <v>2.4793388429752067E-2</v>
      </c>
      <c r="AA211" s="1">
        <v>121</v>
      </c>
      <c r="AB211" s="1">
        <v>0.99173553719008267</v>
      </c>
      <c r="AC211" s="1">
        <v>121</v>
      </c>
      <c r="AD211" s="1">
        <v>0.52892561983471076</v>
      </c>
      <c r="AE211" s="1">
        <v>121</v>
      </c>
      <c r="AF211" s="1">
        <v>0.89247311827956988</v>
      </c>
      <c r="AG211" s="1">
        <v>93</v>
      </c>
      <c r="AH211" s="1">
        <v>0.84782608695652173</v>
      </c>
      <c r="AI211" s="1">
        <v>92</v>
      </c>
      <c r="AJ211" s="1">
        <v>0.83870967741935487</v>
      </c>
      <c r="AK211" s="1">
        <v>93</v>
      </c>
      <c r="AL211" s="1">
        <v>0.87096774193548387</v>
      </c>
      <c r="AM211" s="1">
        <v>93</v>
      </c>
      <c r="AN211" s="1">
        <v>0.95934959349593496</v>
      </c>
      <c r="AO211" s="1">
        <v>123</v>
      </c>
      <c r="AP211" s="1">
        <v>0.91803278688524592</v>
      </c>
      <c r="AQ211" s="1">
        <v>122</v>
      </c>
      <c r="AR211" s="1">
        <v>0.95934959349593496</v>
      </c>
      <c r="AS211" s="1">
        <v>123</v>
      </c>
      <c r="AT211" s="1">
        <v>0.91056910569105687</v>
      </c>
      <c r="AU211" s="1">
        <v>123</v>
      </c>
    </row>
    <row r="212" spans="1:47" x14ac:dyDescent="0.25">
      <c r="A212" s="22" t="str">
        <f t="shared" si="4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0.96267409470752086</v>
      </c>
      <c r="I212" s="1">
        <v>1795</v>
      </c>
      <c r="J212" s="1">
        <v>0.64969222160044771</v>
      </c>
      <c r="K212" s="1">
        <v>1787</v>
      </c>
      <c r="L212" s="1">
        <v>0.95036252091466811</v>
      </c>
      <c r="M212" s="1">
        <v>1793</v>
      </c>
      <c r="N212" s="1">
        <v>0.40782122905027934</v>
      </c>
      <c r="O212" s="1">
        <v>1790</v>
      </c>
      <c r="P212" s="1">
        <v>0.24930128563443266</v>
      </c>
      <c r="Q212" s="1">
        <v>1789</v>
      </c>
      <c r="R212" s="1">
        <v>0.15762996087199552</v>
      </c>
      <c r="S212" s="1">
        <v>1789</v>
      </c>
      <c r="T212" s="1">
        <v>0.52605042016806725</v>
      </c>
      <c r="U212" s="1">
        <v>1785</v>
      </c>
      <c r="V212" s="1">
        <v>0.52513966480446927</v>
      </c>
      <c r="W212" s="1">
        <v>1790</v>
      </c>
      <c r="X212" s="1">
        <v>0.56728084868788387</v>
      </c>
      <c r="Y212" s="1">
        <v>1791</v>
      </c>
      <c r="Z212" s="1">
        <v>9.6013475575519369E-2</v>
      </c>
      <c r="AA212" s="1">
        <v>1781</v>
      </c>
      <c r="AB212" s="1">
        <v>0.98104793756967668</v>
      </c>
      <c r="AC212" s="1">
        <v>1794</v>
      </c>
      <c r="AD212" s="1">
        <v>0.74818130945719086</v>
      </c>
      <c r="AE212" s="1">
        <v>1787</v>
      </c>
      <c r="AG212" s="1">
        <v>0</v>
      </c>
      <c r="AI212" s="1">
        <v>0</v>
      </c>
      <c r="AK212" s="1">
        <v>0</v>
      </c>
      <c r="AM212" s="1">
        <v>0</v>
      </c>
      <c r="AN212" s="1">
        <v>0.89977603583426646</v>
      </c>
      <c r="AO212" s="1">
        <v>1786</v>
      </c>
      <c r="AP212" s="1">
        <v>0.88888888888888884</v>
      </c>
      <c r="AQ212" s="1">
        <v>1782</v>
      </c>
      <c r="AR212" s="1">
        <v>0.92929292929292928</v>
      </c>
      <c r="AS212" s="1">
        <v>1782</v>
      </c>
      <c r="AT212" s="1">
        <v>0.80179674340258278</v>
      </c>
      <c r="AU212" s="1">
        <v>1781</v>
      </c>
    </row>
    <row r="213" spans="1:47" x14ac:dyDescent="0.25">
      <c r="A213" s="22" t="str">
        <f t="shared" si="4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4084</v>
      </c>
      <c r="H213" s="1">
        <v>0.92968528494471225</v>
      </c>
      <c r="I213" s="1">
        <v>3527</v>
      </c>
      <c r="J213" s="1">
        <v>0.66950354609929075</v>
      </c>
      <c r="K213" s="1">
        <v>3525</v>
      </c>
      <c r="L213" s="1">
        <v>0.9443655975021289</v>
      </c>
      <c r="M213" s="1">
        <v>3523</v>
      </c>
      <c r="N213" s="1">
        <v>0.25631564007947771</v>
      </c>
      <c r="O213" s="1">
        <v>3523</v>
      </c>
      <c r="P213" s="1">
        <v>0.3359840954274354</v>
      </c>
      <c r="Q213" s="1">
        <v>3521</v>
      </c>
      <c r="R213" s="1">
        <v>0.11423699914748509</v>
      </c>
      <c r="S213" s="1">
        <v>3519</v>
      </c>
      <c r="T213" s="1">
        <v>0.29480261289406418</v>
      </c>
      <c r="U213" s="1">
        <v>3521</v>
      </c>
      <c r="V213" s="1">
        <v>0.34612105711849955</v>
      </c>
      <c r="W213" s="1">
        <v>3519</v>
      </c>
      <c r="X213" s="1">
        <v>0.64527122976427154</v>
      </c>
      <c r="Y213" s="1">
        <v>3521</v>
      </c>
      <c r="Z213" s="1">
        <v>6.3142857142857139E-2</v>
      </c>
      <c r="AA213" s="1">
        <v>3500</v>
      </c>
      <c r="AB213" s="1">
        <v>0.95793064241046044</v>
      </c>
      <c r="AC213" s="1">
        <v>3518</v>
      </c>
      <c r="AD213" s="1">
        <v>0.93023255813953487</v>
      </c>
      <c r="AE213" s="1">
        <v>3526</v>
      </c>
      <c r="AF213" s="1">
        <v>0.88643533123028395</v>
      </c>
      <c r="AG213" s="1">
        <v>2536</v>
      </c>
      <c r="AH213" s="1">
        <v>0.87958941966048165</v>
      </c>
      <c r="AI213" s="1">
        <v>2533</v>
      </c>
      <c r="AJ213" s="1">
        <v>0.81097079715864251</v>
      </c>
      <c r="AK213" s="1">
        <v>2534</v>
      </c>
      <c r="AL213" s="1">
        <v>0.92136616362192214</v>
      </c>
      <c r="AM213" s="1">
        <v>2518</v>
      </c>
      <c r="AN213" s="1">
        <v>0.82528409090909094</v>
      </c>
      <c r="AO213" s="1">
        <v>3520</v>
      </c>
      <c r="AP213" s="1">
        <v>0.84914772727272725</v>
      </c>
      <c r="AQ213" s="1">
        <v>3520</v>
      </c>
      <c r="AR213" s="1">
        <v>0.92993449159783537</v>
      </c>
      <c r="AS213" s="1">
        <v>3511</v>
      </c>
      <c r="AT213" s="1">
        <v>0.77240194675064411</v>
      </c>
      <c r="AU213" s="1">
        <v>3493</v>
      </c>
    </row>
    <row r="214" spans="1:47" x14ac:dyDescent="0.25">
      <c r="A214" s="22" t="str">
        <f t="shared" si="4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280</v>
      </c>
      <c r="H214" s="1">
        <v>0.93832599118942728</v>
      </c>
      <c r="I214" s="1">
        <v>227</v>
      </c>
      <c r="J214" s="1">
        <v>0.52654867256637172</v>
      </c>
      <c r="K214" s="1">
        <v>226</v>
      </c>
      <c r="L214" s="1">
        <v>0.94247787610619471</v>
      </c>
      <c r="M214" s="1">
        <v>226</v>
      </c>
      <c r="N214" s="1">
        <v>0.22767857142857142</v>
      </c>
      <c r="O214" s="1">
        <v>224</v>
      </c>
      <c r="P214" s="1">
        <v>0.16444444444444445</v>
      </c>
      <c r="Q214" s="1">
        <v>225</v>
      </c>
      <c r="R214" s="1">
        <v>0.10666666666666667</v>
      </c>
      <c r="S214" s="1">
        <v>225</v>
      </c>
      <c r="T214" s="1">
        <v>0.34513274336283184</v>
      </c>
      <c r="U214" s="1">
        <v>226</v>
      </c>
      <c r="V214" s="1">
        <v>0.23555555555555555</v>
      </c>
      <c r="W214" s="1">
        <v>225</v>
      </c>
      <c r="X214" s="1">
        <v>0.36725663716814161</v>
      </c>
      <c r="Y214" s="1">
        <v>226</v>
      </c>
      <c r="Z214" s="1">
        <v>2.6905829596412557E-2</v>
      </c>
      <c r="AA214" s="1">
        <v>223</v>
      </c>
      <c r="AB214" s="1">
        <v>1</v>
      </c>
      <c r="AC214" s="1">
        <v>227</v>
      </c>
      <c r="AD214" s="1">
        <v>0.92511013215859028</v>
      </c>
      <c r="AE214" s="1">
        <v>227</v>
      </c>
      <c r="AF214" s="1">
        <v>0.96860986547085204</v>
      </c>
      <c r="AG214" s="1">
        <v>223</v>
      </c>
      <c r="AH214" s="1">
        <v>0.9598214285714286</v>
      </c>
      <c r="AI214" s="1">
        <v>224</v>
      </c>
      <c r="AJ214" s="1">
        <v>0.9017857142857143</v>
      </c>
      <c r="AK214" s="1">
        <v>224</v>
      </c>
      <c r="AL214" s="1">
        <v>0.98198198198198194</v>
      </c>
      <c r="AM214" s="1">
        <v>222</v>
      </c>
      <c r="AN214" s="1">
        <v>0.93273542600896864</v>
      </c>
      <c r="AO214" s="1">
        <v>223</v>
      </c>
      <c r="AP214" s="1">
        <v>0.9285714285714286</v>
      </c>
      <c r="AQ214" s="1">
        <v>224</v>
      </c>
      <c r="AR214" s="1">
        <v>0.9776785714285714</v>
      </c>
      <c r="AS214" s="1">
        <v>224</v>
      </c>
      <c r="AT214" s="1">
        <v>0.89189189189189189</v>
      </c>
      <c r="AU214" s="1">
        <v>222</v>
      </c>
    </row>
    <row r="215" spans="1:47" x14ac:dyDescent="0.25">
      <c r="A215" s="22" t="str">
        <f t="shared" si="4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815</v>
      </c>
      <c r="H215" s="1">
        <v>0.93266475644699143</v>
      </c>
      <c r="I215" s="1">
        <v>698</v>
      </c>
      <c r="J215" s="1">
        <v>0.48706896551724138</v>
      </c>
      <c r="K215" s="1">
        <v>696</v>
      </c>
      <c r="L215" s="1">
        <v>0.84240687679083093</v>
      </c>
      <c r="M215" s="1">
        <v>698</v>
      </c>
      <c r="N215" s="1">
        <v>0.18220946915351507</v>
      </c>
      <c r="O215" s="1">
        <v>697</v>
      </c>
      <c r="P215" s="1">
        <v>0.20977011494252873</v>
      </c>
      <c r="Q215" s="1">
        <v>696</v>
      </c>
      <c r="R215" s="1">
        <v>0.10329985652797705</v>
      </c>
      <c r="S215" s="1">
        <v>697</v>
      </c>
      <c r="T215" s="1">
        <v>0.27586206896551724</v>
      </c>
      <c r="U215" s="1">
        <v>696</v>
      </c>
      <c r="V215" s="1">
        <v>0.30115273775216139</v>
      </c>
      <c r="W215" s="1">
        <v>694</v>
      </c>
      <c r="X215" s="1">
        <v>0.56978417266187054</v>
      </c>
      <c r="Y215" s="1">
        <v>695</v>
      </c>
      <c r="Z215" s="1">
        <v>0.10518731988472622</v>
      </c>
      <c r="AA215" s="1">
        <v>694</v>
      </c>
      <c r="AB215" s="1">
        <v>0.95988538681948421</v>
      </c>
      <c r="AC215" s="1">
        <v>698</v>
      </c>
      <c r="AD215" s="1">
        <v>0.63180515759312317</v>
      </c>
      <c r="AE215" s="1">
        <v>698</v>
      </c>
      <c r="AF215" s="1">
        <v>0.89575971731448767</v>
      </c>
      <c r="AG215" s="1">
        <v>566</v>
      </c>
      <c r="AH215" s="1">
        <v>0.93451327433628317</v>
      </c>
      <c r="AI215" s="1">
        <v>565</v>
      </c>
      <c r="AJ215" s="1">
        <v>0.89045936395759717</v>
      </c>
      <c r="AK215" s="1">
        <v>566</v>
      </c>
      <c r="AL215" s="1">
        <v>0.91992882562277578</v>
      </c>
      <c r="AM215" s="1">
        <v>562</v>
      </c>
      <c r="AN215" s="1">
        <v>0.8571428571428571</v>
      </c>
      <c r="AO215" s="1">
        <v>693</v>
      </c>
      <c r="AP215" s="1">
        <v>0.90462427745664742</v>
      </c>
      <c r="AQ215" s="1">
        <v>692</v>
      </c>
      <c r="AR215" s="1">
        <v>0.87698986975397974</v>
      </c>
      <c r="AS215" s="1">
        <v>691</v>
      </c>
      <c r="AT215" s="1">
        <v>0.83236994219653182</v>
      </c>
      <c r="AU215" s="1">
        <v>692</v>
      </c>
    </row>
    <row r="216" spans="1:47" x14ac:dyDescent="0.25">
      <c r="A216" s="22" t="str">
        <f t="shared" si="4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322</v>
      </c>
      <c r="H216" s="1">
        <v>0.92015209125475284</v>
      </c>
      <c r="I216" s="1">
        <v>263</v>
      </c>
      <c r="J216" s="1">
        <v>0.78244274809160308</v>
      </c>
      <c r="K216" s="1">
        <v>262</v>
      </c>
      <c r="L216" s="1">
        <v>0.96577946768060841</v>
      </c>
      <c r="M216" s="1">
        <v>263</v>
      </c>
      <c r="N216" s="1">
        <v>0.36015325670498083</v>
      </c>
      <c r="O216" s="1">
        <v>261</v>
      </c>
      <c r="P216" s="1">
        <v>0.38314176245210729</v>
      </c>
      <c r="Q216" s="1">
        <v>261</v>
      </c>
      <c r="R216" s="1">
        <v>0.26819923371647508</v>
      </c>
      <c r="S216" s="1">
        <v>261</v>
      </c>
      <c r="T216" s="1">
        <v>0.60384615384615381</v>
      </c>
      <c r="U216" s="1">
        <v>260</v>
      </c>
      <c r="V216" s="1">
        <v>0.46946564885496184</v>
      </c>
      <c r="W216" s="1">
        <v>262</v>
      </c>
      <c r="X216" s="1">
        <v>0.72519083969465647</v>
      </c>
      <c r="Y216" s="1">
        <v>262</v>
      </c>
      <c r="Z216" s="1">
        <v>0.17692307692307693</v>
      </c>
      <c r="AA216" s="1">
        <v>260</v>
      </c>
      <c r="AB216" s="1">
        <v>0.95817490494296575</v>
      </c>
      <c r="AC216" s="1">
        <v>263</v>
      </c>
      <c r="AD216" s="1">
        <v>0.82129277566539927</v>
      </c>
      <c r="AE216" s="1">
        <v>263</v>
      </c>
      <c r="AF216" s="1">
        <v>0.875</v>
      </c>
      <c r="AG216" s="1">
        <v>8</v>
      </c>
      <c r="AH216" s="1">
        <v>0.75</v>
      </c>
      <c r="AI216" s="1">
        <v>8</v>
      </c>
      <c r="AJ216" s="1">
        <v>0.75</v>
      </c>
      <c r="AK216" s="1">
        <v>8</v>
      </c>
      <c r="AL216" s="1">
        <v>0.875</v>
      </c>
      <c r="AM216" s="1">
        <v>8</v>
      </c>
      <c r="AN216" s="1">
        <v>0.89015151515151514</v>
      </c>
      <c r="AO216" s="1">
        <v>264</v>
      </c>
      <c r="AP216" s="1">
        <v>0.8716981132075472</v>
      </c>
      <c r="AQ216" s="1">
        <v>265</v>
      </c>
      <c r="AR216" s="1">
        <v>0.93939393939393945</v>
      </c>
      <c r="AS216" s="1">
        <v>264</v>
      </c>
      <c r="AT216" s="1">
        <v>0.81886792452830193</v>
      </c>
      <c r="AU216" s="1">
        <v>265</v>
      </c>
    </row>
    <row r="217" spans="1:47" x14ac:dyDescent="0.25">
      <c r="A217" s="22" t="str">
        <f t="shared" si="4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196</v>
      </c>
      <c r="H217" s="1">
        <v>0.98051948051948057</v>
      </c>
      <c r="I217" s="1">
        <v>154</v>
      </c>
      <c r="J217" s="1">
        <v>0.47058823529411764</v>
      </c>
      <c r="K217" s="1">
        <v>153</v>
      </c>
      <c r="L217" s="1">
        <v>0.90131578947368418</v>
      </c>
      <c r="M217" s="1">
        <v>152</v>
      </c>
      <c r="N217" s="1">
        <v>0.83660130718954251</v>
      </c>
      <c r="O217" s="1">
        <v>153</v>
      </c>
      <c r="P217" s="1">
        <v>0.18954248366013071</v>
      </c>
      <c r="Q217" s="1">
        <v>153</v>
      </c>
      <c r="R217" s="1">
        <v>0.18954248366013071</v>
      </c>
      <c r="S217" s="1">
        <v>153</v>
      </c>
      <c r="T217" s="1">
        <v>0.38157894736842107</v>
      </c>
      <c r="U217" s="1">
        <v>152</v>
      </c>
      <c r="V217" s="1">
        <v>0.9673202614379085</v>
      </c>
      <c r="W217" s="1">
        <v>153</v>
      </c>
      <c r="X217" s="1">
        <v>0.50657894736842102</v>
      </c>
      <c r="Y217" s="1">
        <v>152</v>
      </c>
      <c r="Z217" s="1">
        <v>0.14569536423841059</v>
      </c>
      <c r="AA217" s="1">
        <v>151</v>
      </c>
      <c r="AB217" s="1">
        <v>0.99350649350649356</v>
      </c>
      <c r="AC217" s="1">
        <v>154</v>
      </c>
      <c r="AD217" s="1">
        <v>0.67320261437908502</v>
      </c>
      <c r="AE217" s="1">
        <v>153</v>
      </c>
      <c r="AF217" s="1">
        <v>0.88043478260869568</v>
      </c>
      <c r="AG217" s="1">
        <v>92</v>
      </c>
      <c r="AH217" s="1">
        <v>0.60869565217391308</v>
      </c>
      <c r="AI217" s="1">
        <v>92</v>
      </c>
      <c r="AJ217" s="1">
        <v>0.68478260869565222</v>
      </c>
      <c r="AK217" s="1">
        <v>92</v>
      </c>
      <c r="AL217" s="1">
        <v>0.88764044943820219</v>
      </c>
      <c r="AM217" s="1">
        <v>89</v>
      </c>
      <c r="AN217" s="1">
        <v>0.82467532467532467</v>
      </c>
      <c r="AO217" s="1">
        <v>154</v>
      </c>
      <c r="AP217" s="1">
        <v>0.934640522875817</v>
      </c>
      <c r="AQ217" s="1">
        <v>153</v>
      </c>
      <c r="AR217" s="1">
        <v>0.91503267973856206</v>
      </c>
      <c r="AS217" s="1">
        <v>153</v>
      </c>
      <c r="AT217" s="1">
        <v>0.80794701986754969</v>
      </c>
      <c r="AU217" s="1">
        <v>151</v>
      </c>
    </row>
    <row r="218" spans="1:47" x14ac:dyDescent="0.25">
      <c r="A218" s="22" t="str">
        <f t="shared" si="4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167</v>
      </c>
      <c r="H218" s="1">
        <v>0.9932432432432432</v>
      </c>
      <c r="I218" s="1">
        <v>148</v>
      </c>
      <c r="J218" s="1">
        <v>0.12413793103448276</v>
      </c>
      <c r="K218" s="1">
        <v>145</v>
      </c>
      <c r="L218" s="1">
        <v>0.70547945205479456</v>
      </c>
      <c r="M218" s="1">
        <v>146</v>
      </c>
      <c r="N218" s="1">
        <v>0.56164383561643838</v>
      </c>
      <c r="O218" s="1">
        <v>146</v>
      </c>
      <c r="P218" s="1">
        <v>7.586206896551724E-2</v>
      </c>
      <c r="Q218" s="1">
        <v>145</v>
      </c>
      <c r="R218" s="1">
        <v>0.13793103448275862</v>
      </c>
      <c r="S218" s="1">
        <v>145</v>
      </c>
      <c r="T218" s="1">
        <v>0.3724137931034483</v>
      </c>
      <c r="U218" s="1">
        <v>145</v>
      </c>
      <c r="V218" s="1">
        <v>0.6</v>
      </c>
      <c r="W218" s="1">
        <v>145</v>
      </c>
      <c r="X218" s="1">
        <v>0.46206896551724136</v>
      </c>
      <c r="Y218" s="1">
        <v>145</v>
      </c>
      <c r="Z218" s="1">
        <v>6.2068965517241378E-2</v>
      </c>
      <c r="AA218" s="1">
        <v>145</v>
      </c>
      <c r="AB218" s="1">
        <v>0.98639455782312924</v>
      </c>
      <c r="AC218" s="1">
        <v>147</v>
      </c>
      <c r="AD218" s="1">
        <v>0.65986394557823125</v>
      </c>
      <c r="AE218" s="1">
        <v>147</v>
      </c>
      <c r="AF218" s="1">
        <v>0.98305084745762716</v>
      </c>
      <c r="AG218" s="1">
        <v>118</v>
      </c>
      <c r="AH218" s="1">
        <v>0.9152542372881356</v>
      </c>
      <c r="AI218" s="1">
        <v>118</v>
      </c>
      <c r="AJ218" s="1">
        <v>0.89830508474576276</v>
      </c>
      <c r="AK218" s="1">
        <v>118</v>
      </c>
      <c r="AL218" s="1">
        <v>0.98305084745762716</v>
      </c>
      <c r="AM218" s="1">
        <v>118</v>
      </c>
      <c r="AN218" s="1">
        <v>0.93877551020408168</v>
      </c>
      <c r="AO218" s="1">
        <v>147</v>
      </c>
      <c r="AP218" s="1">
        <v>0.9452054794520548</v>
      </c>
      <c r="AQ218" s="1">
        <v>146</v>
      </c>
      <c r="AR218" s="1">
        <v>0.91156462585034015</v>
      </c>
      <c r="AS218" s="1">
        <v>147</v>
      </c>
      <c r="AT218" s="1">
        <v>0.89655172413793105</v>
      </c>
      <c r="AU218" s="1">
        <v>145</v>
      </c>
    </row>
    <row r="219" spans="1:47" x14ac:dyDescent="0.25">
      <c r="A219" s="22" t="str">
        <f t="shared" si="4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3201</v>
      </c>
      <c r="H219" s="1">
        <v>0.95394223263075717</v>
      </c>
      <c r="I219" s="1">
        <v>2562</v>
      </c>
      <c r="J219" s="1">
        <v>0.57209847596717467</v>
      </c>
      <c r="K219" s="1">
        <v>2559</v>
      </c>
      <c r="L219" s="1">
        <v>0.92876712328767119</v>
      </c>
      <c r="M219" s="1">
        <v>2555</v>
      </c>
      <c r="N219" s="1">
        <v>0.38973756365060713</v>
      </c>
      <c r="O219" s="1">
        <v>2553</v>
      </c>
      <c r="P219" s="1">
        <v>0.27037617554858934</v>
      </c>
      <c r="Q219" s="1">
        <v>2552</v>
      </c>
      <c r="R219" s="1">
        <v>0.20808794660384766</v>
      </c>
      <c r="S219" s="1">
        <v>2547</v>
      </c>
      <c r="T219" s="1">
        <v>0.53779866823345079</v>
      </c>
      <c r="U219" s="1">
        <v>2553</v>
      </c>
      <c r="V219" s="1">
        <v>0.53987490226739643</v>
      </c>
      <c r="W219" s="1">
        <v>2558</v>
      </c>
      <c r="X219" s="1">
        <v>0.56000000000000005</v>
      </c>
      <c r="Y219" s="1">
        <v>2550</v>
      </c>
      <c r="Z219" s="1">
        <v>0.14223798266351459</v>
      </c>
      <c r="AA219" s="1">
        <v>2538</v>
      </c>
      <c r="AB219" s="1">
        <v>0.97147323173114497</v>
      </c>
      <c r="AC219" s="1">
        <v>2559</v>
      </c>
      <c r="AD219" s="1">
        <v>0.72588235294117642</v>
      </c>
      <c r="AE219" s="1">
        <v>2550</v>
      </c>
      <c r="AF219" s="1">
        <v>0.96573208722741433</v>
      </c>
      <c r="AG219" s="1">
        <v>321</v>
      </c>
      <c r="AH219" s="1">
        <v>0.94080996884735202</v>
      </c>
      <c r="AI219" s="1">
        <v>321</v>
      </c>
      <c r="AJ219" s="1">
        <v>0.90937500000000004</v>
      </c>
      <c r="AK219" s="1">
        <v>320</v>
      </c>
      <c r="AL219" s="1">
        <v>0.939873417721519</v>
      </c>
      <c r="AM219" s="1">
        <v>316</v>
      </c>
      <c r="AN219" s="1">
        <v>0.85060617911615177</v>
      </c>
      <c r="AO219" s="1">
        <v>2557</v>
      </c>
      <c r="AP219" s="1">
        <v>0.86470588235294121</v>
      </c>
      <c r="AQ219" s="1">
        <v>2550</v>
      </c>
      <c r="AR219" s="1">
        <v>0.91076320939334643</v>
      </c>
      <c r="AS219" s="1">
        <v>2555</v>
      </c>
      <c r="AT219" s="1">
        <v>0.76950354609929073</v>
      </c>
      <c r="AU219" s="1">
        <v>2538</v>
      </c>
    </row>
    <row r="220" spans="1:47" x14ac:dyDescent="0.25">
      <c r="A220" s="22" t="str">
        <f t="shared" si="4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348</v>
      </c>
      <c r="H220" s="1">
        <v>0.9965397923875432</v>
      </c>
      <c r="I220" s="1">
        <v>289</v>
      </c>
      <c r="J220" s="1">
        <v>0.11072664359861592</v>
      </c>
      <c r="K220" s="1">
        <v>289</v>
      </c>
      <c r="L220" s="1">
        <v>0.64013840830449831</v>
      </c>
      <c r="M220" s="1">
        <v>289</v>
      </c>
      <c r="N220" s="1">
        <v>0.21453287197231835</v>
      </c>
      <c r="O220" s="1">
        <v>289</v>
      </c>
      <c r="P220" s="1">
        <v>5.1903114186851208E-2</v>
      </c>
      <c r="Q220" s="1">
        <v>289</v>
      </c>
      <c r="R220" s="1">
        <v>0.125</v>
      </c>
      <c r="S220" s="1">
        <v>288</v>
      </c>
      <c r="T220" s="1">
        <v>0.31818181818181818</v>
      </c>
      <c r="U220" s="1">
        <v>286</v>
      </c>
      <c r="V220" s="1">
        <v>0.2491349480968858</v>
      </c>
      <c r="W220" s="1">
        <v>289</v>
      </c>
      <c r="X220" s="1">
        <v>0.39792387543252594</v>
      </c>
      <c r="Y220" s="1">
        <v>289</v>
      </c>
      <c r="Z220" s="1">
        <v>5.9027777777777776E-2</v>
      </c>
      <c r="AA220" s="1">
        <v>288</v>
      </c>
      <c r="AB220" s="1">
        <v>0.96885813148788924</v>
      </c>
      <c r="AC220" s="1">
        <v>289</v>
      </c>
      <c r="AD220" s="1">
        <v>0.78819444444444442</v>
      </c>
      <c r="AE220" s="1">
        <v>288</v>
      </c>
      <c r="AF220" s="1">
        <v>0.90322580645161288</v>
      </c>
      <c r="AG220" s="1">
        <v>248</v>
      </c>
      <c r="AH220" s="1">
        <v>0.93117408906882593</v>
      </c>
      <c r="AI220" s="1">
        <v>247</v>
      </c>
      <c r="AJ220" s="1">
        <v>0.89473684210526316</v>
      </c>
      <c r="AK220" s="1">
        <v>247</v>
      </c>
      <c r="AL220" s="1">
        <v>0.95491803278688525</v>
      </c>
      <c r="AM220" s="1">
        <v>244</v>
      </c>
      <c r="AN220" s="1">
        <v>0.88927335640138405</v>
      </c>
      <c r="AO220" s="1">
        <v>289</v>
      </c>
      <c r="AP220" s="1">
        <v>0.90940766550522645</v>
      </c>
      <c r="AQ220" s="1">
        <v>287</v>
      </c>
      <c r="AR220" s="1">
        <v>0.92708333333333337</v>
      </c>
      <c r="AS220" s="1">
        <v>288</v>
      </c>
      <c r="AT220" s="1">
        <v>0.86411149825783973</v>
      </c>
      <c r="AU220" s="1">
        <v>287</v>
      </c>
    </row>
    <row r="221" spans="1:47" x14ac:dyDescent="0.25">
      <c r="A221" s="22" t="str">
        <f t="shared" si="4"/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0.99090909090909096</v>
      </c>
      <c r="I221" s="1">
        <v>110</v>
      </c>
      <c r="J221" s="1">
        <v>8.1818181818181818E-2</v>
      </c>
      <c r="K221" s="1">
        <v>110</v>
      </c>
      <c r="L221" s="1">
        <v>0.61818181818181817</v>
      </c>
      <c r="M221" s="1">
        <v>110</v>
      </c>
      <c r="N221" s="1">
        <v>0.45454545454545453</v>
      </c>
      <c r="O221" s="1">
        <v>110</v>
      </c>
      <c r="P221" s="1">
        <v>0.10091743119266056</v>
      </c>
      <c r="Q221" s="1">
        <v>109</v>
      </c>
      <c r="R221" s="1">
        <v>0.2</v>
      </c>
      <c r="S221" s="1">
        <v>110</v>
      </c>
      <c r="T221" s="1">
        <v>0.42727272727272725</v>
      </c>
      <c r="U221" s="1">
        <v>110</v>
      </c>
      <c r="V221" s="1">
        <v>0.61818181818181817</v>
      </c>
      <c r="W221" s="1">
        <v>110</v>
      </c>
      <c r="X221" s="1">
        <v>0.19090909090909092</v>
      </c>
      <c r="Y221" s="1">
        <v>110</v>
      </c>
      <c r="Z221" s="1">
        <v>9.0909090909090912E-2</v>
      </c>
      <c r="AA221" s="1">
        <v>110</v>
      </c>
      <c r="AB221" s="1">
        <v>0.97272727272727277</v>
      </c>
      <c r="AC221" s="1">
        <v>110</v>
      </c>
      <c r="AD221" s="1">
        <v>0.64220183486238536</v>
      </c>
      <c r="AE221" s="1">
        <v>109</v>
      </c>
      <c r="AF221" s="1">
        <v>0.89247311827956988</v>
      </c>
      <c r="AG221" s="1">
        <v>93</v>
      </c>
      <c r="AH221" s="1">
        <v>0.90322580645161288</v>
      </c>
      <c r="AI221" s="1">
        <v>93</v>
      </c>
      <c r="AJ221" s="1">
        <v>0.90322580645161288</v>
      </c>
      <c r="AK221" s="1">
        <v>93</v>
      </c>
      <c r="AL221" s="1">
        <v>0.93548387096774188</v>
      </c>
      <c r="AM221" s="1">
        <v>93</v>
      </c>
      <c r="AN221" s="1">
        <v>0.93577981651376152</v>
      </c>
      <c r="AO221" s="1">
        <v>109</v>
      </c>
      <c r="AP221" s="1">
        <v>0.90825688073394495</v>
      </c>
      <c r="AQ221" s="1">
        <v>109</v>
      </c>
      <c r="AR221" s="1">
        <v>0.91743119266055051</v>
      </c>
      <c r="AS221" s="1">
        <v>109</v>
      </c>
      <c r="AT221" s="1">
        <v>0.91666666666666663</v>
      </c>
      <c r="AU221" s="1">
        <v>108</v>
      </c>
    </row>
    <row r="222" spans="1:47" x14ac:dyDescent="0.25">
      <c r="A222" s="22" t="str">
        <f t="shared" si="4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19</v>
      </c>
      <c r="H222" s="1">
        <v>0.94736842105263153</v>
      </c>
      <c r="I222" s="1">
        <v>19</v>
      </c>
      <c r="J222" s="1">
        <v>0.15789473684210525</v>
      </c>
      <c r="K222" s="1">
        <v>19</v>
      </c>
      <c r="L222" s="1">
        <v>0.68421052631578949</v>
      </c>
      <c r="M222" s="1">
        <v>19</v>
      </c>
      <c r="N222" s="1">
        <v>0.73684210526315785</v>
      </c>
      <c r="O222" s="1">
        <v>19</v>
      </c>
      <c r="P222" s="1">
        <v>0.31578947368421051</v>
      </c>
      <c r="Q222" s="1">
        <v>19</v>
      </c>
      <c r="R222" s="1">
        <v>0.26315789473684209</v>
      </c>
      <c r="S222" s="1">
        <v>19</v>
      </c>
      <c r="T222" s="1">
        <v>0.47368421052631576</v>
      </c>
      <c r="U222" s="1">
        <v>19</v>
      </c>
      <c r="V222" s="1">
        <v>0.89473684210526316</v>
      </c>
      <c r="W222" s="1">
        <v>19</v>
      </c>
      <c r="X222" s="1">
        <v>0.52631578947368418</v>
      </c>
      <c r="Y222" s="1">
        <v>19</v>
      </c>
      <c r="Z222" s="1">
        <v>0</v>
      </c>
      <c r="AA222" s="1">
        <v>19</v>
      </c>
      <c r="AB222" s="1">
        <v>1</v>
      </c>
      <c r="AC222" s="1">
        <v>19</v>
      </c>
      <c r="AD222" s="1">
        <v>0.78947368421052633</v>
      </c>
      <c r="AE222" s="1">
        <v>19</v>
      </c>
      <c r="AF222" s="1">
        <v>0.9</v>
      </c>
      <c r="AG222" s="1">
        <v>10</v>
      </c>
      <c r="AH222" s="1">
        <v>0.7</v>
      </c>
      <c r="AI222" s="1">
        <v>10</v>
      </c>
      <c r="AJ222" s="1">
        <v>0.8</v>
      </c>
      <c r="AK222" s="1">
        <v>10</v>
      </c>
      <c r="AL222" s="1">
        <v>0.7</v>
      </c>
      <c r="AM222" s="1">
        <v>10</v>
      </c>
      <c r="AN222" s="1">
        <v>0.94736842105263153</v>
      </c>
      <c r="AO222" s="1">
        <v>19</v>
      </c>
      <c r="AP222" s="1">
        <v>0.89473684210526316</v>
      </c>
      <c r="AQ222" s="1">
        <v>19</v>
      </c>
      <c r="AR222" s="1">
        <v>0.94736842105263153</v>
      </c>
      <c r="AS222" s="1">
        <v>19</v>
      </c>
      <c r="AT222" s="1">
        <v>1</v>
      </c>
      <c r="AU222" s="1">
        <v>19</v>
      </c>
    </row>
    <row r="223" spans="1:47" x14ac:dyDescent="0.25">
      <c r="A223" s="22" t="str">
        <f t="shared" si="4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1639</v>
      </c>
      <c r="H223" s="1">
        <v>0.95812633073101494</v>
      </c>
      <c r="I223" s="1">
        <v>1409</v>
      </c>
      <c r="J223" s="1">
        <v>0.61724875267284396</v>
      </c>
      <c r="K223" s="1">
        <v>1403</v>
      </c>
      <c r="L223" s="1">
        <v>0.91186922530206116</v>
      </c>
      <c r="M223" s="1">
        <v>1407</v>
      </c>
      <c r="N223" s="1">
        <v>0.19928571428571429</v>
      </c>
      <c r="O223" s="1">
        <v>1400</v>
      </c>
      <c r="P223" s="1">
        <v>0.2637205987170349</v>
      </c>
      <c r="Q223" s="1">
        <v>1403</v>
      </c>
      <c r="R223" s="1">
        <v>7.0764832022873481E-2</v>
      </c>
      <c r="S223" s="1">
        <v>1399</v>
      </c>
      <c r="T223" s="1">
        <v>0.21142857142857144</v>
      </c>
      <c r="U223" s="1">
        <v>1400</v>
      </c>
      <c r="V223" s="1">
        <v>0.3202567760342368</v>
      </c>
      <c r="W223" s="1">
        <v>1402</v>
      </c>
      <c r="X223" s="1">
        <v>0.67859699355762348</v>
      </c>
      <c r="Y223" s="1">
        <v>1397</v>
      </c>
      <c r="Z223" s="1">
        <v>6.8100358422939072E-2</v>
      </c>
      <c r="AA223" s="1">
        <v>1395</v>
      </c>
      <c r="AB223" s="1">
        <v>0.96436208125445477</v>
      </c>
      <c r="AC223" s="1">
        <v>1403</v>
      </c>
      <c r="AD223" s="1">
        <v>0.89586305278174039</v>
      </c>
      <c r="AE223" s="1">
        <v>1402</v>
      </c>
      <c r="AF223" s="1">
        <v>0.92931196983977382</v>
      </c>
      <c r="AG223" s="1">
        <v>1061</v>
      </c>
      <c r="AH223" s="1">
        <v>0.93113207547169807</v>
      </c>
      <c r="AI223" s="1">
        <v>1060</v>
      </c>
      <c r="AJ223" s="1">
        <v>0.8620037807183365</v>
      </c>
      <c r="AK223" s="1">
        <v>1058</v>
      </c>
      <c r="AL223" s="1">
        <v>0.93732193732193736</v>
      </c>
      <c r="AM223" s="1">
        <v>1053</v>
      </c>
      <c r="AN223" s="1">
        <v>0.8568360773085183</v>
      </c>
      <c r="AO223" s="1">
        <v>1397</v>
      </c>
      <c r="AP223" s="1">
        <v>0.86337625178826893</v>
      </c>
      <c r="AQ223" s="1">
        <v>1398</v>
      </c>
      <c r="AR223" s="1">
        <v>0.91052254831782387</v>
      </c>
      <c r="AS223" s="1">
        <v>1397</v>
      </c>
      <c r="AT223" s="1">
        <v>0.79496402877697847</v>
      </c>
      <c r="AU223" s="1">
        <v>1390</v>
      </c>
    </row>
    <row r="224" spans="1:47" x14ac:dyDescent="0.25">
      <c r="A224" s="22" t="str">
        <f t="shared" si="4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214</v>
      </c>
      <c r="H224" s="1">
        <v>0.96825396825396826</v>
      </c>
      <c r="I224" s="1">
        <v>189</v>
      </c>
      <c r="J224" s="1">
        <v>0.62234042553191493</v>
      </c>
      <c r="K224" s="1">
        <v>188</v>
      </c>
      <c r="L224" s="1">
        <v>0.94148936170212771</v>
      </c>
      <c r="M224" s="1">
        <v>188</v>
      </c>
      <c r="N224" s="1">
        <v>0.5</v>
      </c>
      <c r="O224" s="1">
        <v>188</v>
      </c>
      <c r="P224" s="1">
        <v>0.17553191489361702</v>
      </c>
      <c r="Q224" s="1">
        <v>188</v>
      </c>
      <c r="R224" s="1">
        <v>0.11702127659574468</v>
      </c>
      <c r="S224" s="1">
        <v>188</v>
      </c>
      <c r="T224" s="1">
        <v>0.33510638297872342</v>
      </c>
      <c r="U224" s="1">
        <v>188</v>
      </c>
      <c r="V224" s="1">
        <v>0.67195767195767198</v>
      </c>
      <c r="W224" s="1">
        <v>189</v>
      </c>
      <c r="X224" s="1">
        <v>0.46276595744680848</v>
      </c>
      <c r="Y224" s="1">
        <v>188</v>
      </c>
      <c r="Z224" s="1">
        <v>6.3829787234042548E-2</v>
      </c>
      <c r="AA224" s="1">
        <v>188</v>
      </c>
      <c r="AB224" s="1">
        <v>0.96825396825396826</v>
      </c>
      <c r="AC224" s="1">
        <v>189</v>
      </c>
      <c r="AD224" s="1">
        <v>0.76190476190476186</v>
      </c>
      <c r="AE224" s="1">
        <v>189</v>
      </c>
      <c r="AF224" s="1">
        <v>0.93650793650793651</v>
      </c>
      <c r="AG224" s="1">
        <v>126</v>
      </c>
      <c r="AH224" s="1">
        <v>0.88095238095238093</v>
      </c>
      <c r="AI224" s="1">
        <v>126</v>
      </c>
      <c r="AJ224" s="1">
        <v>0.89682539682539686</v>
      </c>
      <c r="AK224" s="1">
        <v>126</v>
      </c>
      <c r="AL224" s="1">
        <v>0.88888888888888884</v>
      </c>
      <c r="AM224" s="1">
        <v>126</v>
      </c>
      <c r="AN224" s="1">
        <v>0.89947089947089942</v>
      </c>
      <c r="AO224" s="1">
        <v>189</v>
      </c>
      <c r="AP224" s="1">
        <v>0.91005291005291</v>
      </c>
      <c r="AQ224" s="1">
        <v>189</v>
      </c>
      <c r="AR224" s="1">
        <v>0.94179894179894175</v>
      </c>
      <c r="AS224" s="1">
        <v>189</v>
      </c>
      <c r="AT224" s="1">
        <v>0.83597883597883593</v>
      </c>
      <c r="AU224" s="1">
        <v>189</v>
      </c>
    </row>
    <row r="225" spans="1:47" x14ac:dyDescent="0.25">
      <c r="A225" s="22" t="str">
        <f t="shared" si="4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1015</v>
      </c>
      <c r="H225" s="1">
        <v>0.97658079625292737</v>
      </c>
      <c r="I225" s="1">
        <v>854</v>
      </c>
      <c r="J225" s="1">
        <v>0.61267605633802813</v>
      </c>
      <c r="K225" s="1">
        <v>852</v>
      </c>
      <c r="L225" s="1">
        <v>0.94028103044496492</v>
      </c>
      <c r="M225" s="1">
        <v>854</v>
      </c>
      <c r="N225" s="1">
        <v>0.28638497652582162</v>
      </c>
      <c r="O225" s="1">
        <v>852</v>
      </c>
      <c r="P225" s="1">
        <v>0.2300469483568075</v>
      </c>
      <c r="Q225" s="1">
        <v>852</v>
      </c>
      <c r="R225" s="1">
        <v>7.737397420867527E-2</v>
      </c>
      <c r="S225" s="1">
        <v>853</v>
      </c>
      <c r="T225" s="1">
        <v>0.3008225616921269</v>
      </c>
      <c r="U225" s="1">
        <v>851</v>
      </c>
      <c r="V225" s="1">
        <v>0.45529411764705885</v>
      </c>
      <c r="W225" s="1">
        <v>850</v>
      </c>
      <c r="X225" s="1">
        <v>0.62749706227967095</v>
      </c>
      <c r="Y225" s="1">
        <v>851</v>
      </c>
      <c r="Z225" s="1">
        <v>6.5882352941176475E-2</v>
      </c>
      <c r="AA225" s="1">
        <v>850</v>
      </c>
      <c r="AB225" s="1">
        <v>0.9800469483568075</v>
      </c>
      <c r="AC225" s="1">
        <v>852</v>
      </c>
      <c r="AD225" s="1">
        <v>0.68977673325499411</v>
      </c>
      <c r="AE225" s="1">
        <v>851</v>
      </c>
      <c r="AF225" s="1">
        <v>0.94326241134751776</v>
      </c>
      <c r="AG225" s="1">
        <v>282</v>
      </c>
      <c r="AH225" s="1">
        <v>0.93992932862190814</v>
      </c>
      <c r="AI225" s="1">
        <v>283</v>
      </c>
      <c r="AJ225" s="1">
        <v>0.91039426523297495</v>
      </c>
      <c r="AK225" s="1">
        <v>279</v>
      </c>
      <c r="AL225" s="1">
        <v>0.93501805054151621</v>
      </c>
      <c r="AM225" s="1">
        <v>277</v>
      </c>
      <c r="AN225" s="1">
        <v>0.89822485207100589</v>
      </c>
      <c r="AO225" s="1">
        <v>845</v>
      </c>
      <c r="AP225" s="1">
        <v>0.91843971631205679</v>
      </c>
      <c r="AQ225" s="1">
        <v>846</v>
      </c>
      <c r="AR225" s="1">
        <v>0.89311163895486934</v>
      </c>
      <c r="AS225" s="1">
        <v>842</v>
      </c>
      <c r="AT225" s="1">
        <v>0.80929678188319432</v>
      </c>
      <c r="AU225" s="1">
        <v>839</v>
      </c>
    </row>
    <row r="226" spans="1:47" x14ac:dyDescent="0.25">
      <c r="A226" s="22" t="str">
        <f t="shared" si="4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3293</v>
      </c>
      <c r="H226" s="1">
        <v>0.96520528879610301</v>
      </c>
      <c r="I226" s="1">
        <v>2874</v>
      </c>
      <c r="J226" s="1">
        <v>0.36836592178770949</v>
      </c>
      <c r="K226" s="1">
        <v>2864</v>
      </c>
      <c r="L226" s="1">
        <v>0.85330073349633251</v>
      </c>
      <c r="M226" s="1">
        <v>2863</v>
      </c>
      <c r="N226" s="1">
        <v>0.21989528795811519</v>
      </c>
      <c r="O226" s="1">
        <v>2865</v>
      </c>
      <c r="P226" s="1">
        <v>0.15537709497206703</v>
      </c>
      <c r="Q226" s="1">
        <v>2864</v>
      </c>
      <c r="R226" s="1">
        <v>0.24449877750611246</v>
      </c>
      <c r="S226" s="1">
        <v>2863</v>
      </c>
      <c r="T226" s="1">
        <v>0.5256365538890827</v>
      </c>
      <c r="U226" s="1">
        <v>2867</v>
      </c>
      <c r="V226" s="1">
        <v>0.2765734265734266</v>
      </c>
      <c r="W226" s="1">
        <v>2860</v>
      </c>
      <c r="X226" s="1">
        <v>0.35784313725490197</v>
      </c>
      <c r="Y226" s="1">
        <v>2856</v>
      </c>
      <c r="Z226" s="1">
        <v>7.6627011896431077E-2</v>
      </c>
      <c r="AA226" s="1">
        <v>2858</v>
      </c>
      <c r="AB226" s="1">
        <v>0.98290300069783676</v>
      </c>
      <c r="AC226" s="1">
        <v>2866</v>
      </c>
      <c r="AD226" s="1">
        <v>0.81158408932309845</v>
      </c>
      <c r="AE226" s="1">
        <v>2866</v>
      </c>
      <c r="AF226" s="1">
        <v>0.9434389140271493</v>
      </c>
      <c r="AG226" s="1">
        <v>2210</v>
      </c>
      <c r="AH226" s="1">
        <v>0.93463458919655018</v>
      </c>
      <c r="AI226" s="1">
        <v>2203</v>
      </c>
      <c r="AJ226" s="1">
        <v>0.88803263825929279</v>
      </c>
      <c r="AK226" s="1">
        <v>2206</v>
      </c>
      <c r="AL226" s="1">
        <v>0.9626082991336069</v>
      </c>
      <c r="AM226" s="1">
        <v>2193</v>
      </c>
      <c r="AN226" s="1">
        <v>0.88775868116450374</v>
      </c>
      <c r="AO226" s="1">
        <v>2851</v>
      </c>
      <c r="AP226" s="1">
        <v>0.91908931698774077</v>
      </c>
      <c r="AQ226" s="1">
        <v>2855</v>
      </c>
      <c r="AR226" s="1">
        <v>0.93284365162644278</v>
      </c>
      <c r="AS226" s="1">
        <v>2859</v>
      </c>
      <c r="AT226" s="1">
        <v>0.8289334741288279</v>
      </c>
      <c r="AU226" s="1">
        <v>2841</v>
      </c>
    </row>
    <row r="227" spans="1:47" x14ac:dyDescent="0.25">
      <c r="A227" s="22" t="str">
        <f t="shared" si="4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0.90384615384615385</v>
      </c>
      <c r="I227" s="1">
        <v>156</v>
      </c>
      <c r="J227" s="1">
        <v>0.46794871794871795</v>
      </c>
      <c r="K227" s="1">
        <v>156</v>
      </c>
      <c r="L227" s="1">
        <v>0.94230769230769229</v>
      </c>
      <c r="M227" s="1">
        <v>156</v>
      </c>
      <c r="N227" s="1">
        <v>0.30769230769230771</v>
      </c>
      <c r="O227" s="1">
        <v>156</v>
      </c>
      <c r="P227" s="1">
        <v>0.16025641025641027</v>
      </c>
      <c r="Q227" s="1">
        <v>156</v>
      </c>
      <c r="R227" s="1">
        <v>0.20512820512820512</v>
      </c>
      <c r="S227" s="1">
        <v>156</v>
      </c>
      <c r="T227" s="1">
        <v>0.51282051282051277</v>
      </c>
      <c r="U227" s="1">
        <v>156</v>
      </c>
      <c r="V227" s="1">
        <v>0.50322580645161286</v>
      </c>
      <c r="W227" s="1">
        <v>155</v>
      </c>
      <c r="X227" s="1">
        <v>0.63461538461538458</v>
      </c>
      <c r="Y227" s="1">
        <v>156</v>
      </c>
      <c r="Z227" s="1">
        <v>0.14102564102564102</v>
      </c>
      <c r="AA227" s="1">
        <v>156</v>
      </c>
      <c r="AB227" s="1">
        <v>0.967741935483871</v>
      </c>
      <c r="AC227" s="1">
        <v>155</v>
      </c>
      <c r="AD227" s="1">
        <v>0.72435897435897434</v>
      </c>
      <c r="AE227" s="1">
        <v>156</v>
      </c>
      <c r="AF227" s="1">
        <v>0.90540540540540537</v>
      </c>
      <c r="AG227" s="1">
        <v>148</v>
      </c>
      <c r="AH227" s="1">
        <v>0.89864864864864868</v>
      </c>
      <c r="AI227" s="1">
        <v>148</v>
      </c>
      <c r="AJ227" s="1">
        <v>0.8716216216216216</v>
      </c>
      <c r="AK227" s="1">
        <v>148</v>
      </c>
      <c r="AL227" s="1">
        <v>0.9452054794520548</v>
      </c>
      <c r="AM227" s="1">
        <v>146</v>
      </c>
      <c r="AN227" s="1">
        <v>0.92948717948717952</v>
      </c>
      <c r="AO227" s="1">
        <v>156</v>
      </c>
      <c r="AP227" s="1">
        <v>0.91666666666666663</v>
      </c>
      <c r="AQ227" s="1">
        <v>156</v>
      </c>
      <c r="AR227" s="1">
        <v>0.96794871794871795</v>
      </c>
      <c r="AS227" s="1">
        <v>156</v>
      </c>
      <c r="AT227" s="1">
        <v>0.90384615384615385</v>
      </c>
      <c r="AU227" s="1">
        <v>156</v>
      </c>
    </row>
    <row r="228" spans="1:47" x14ac:dyDescent="0.25">
      <c r="A228" s="22" t="str">
        <f t="shared" si="4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66</v>
      </c>
      <c r="H228" s="1">
        <v>0.9285714285714286</v>
      </c>
      <c r="I228" s="1">
        <v>56</v>
      </c>
      <c r="J228" s="1">
        <v>0.32142857142857145</v>
      </c>
      <c r="K228" s="1">
        <v>56</v>
      </c>
      <c r="L228" s="1">
        <v>0.6964285714285714</v>
      </c>
      <c r="M228" s="1">
        <v>56</v>
      </c>
      <c r="N228" s="1">
        <v>0.30357142857142855</v>
      </c>
      <c r="O228" s="1">
        <v>56</v>
      </c>
      <c r="P228" s="1">
        <v>0.14545454545454545</v>
      </c>
      <c r="Q228" s="1">
        <v>55</v>
      </c>
      <c r="R228" s="1">
        <v>0.30909090909090908</v>
      </c>
      <c r="S228" s="1">
        <v>55</v>
      </c>
      <c r="T228" s="1">
        <v>0.5892857142857143</v>
      </c>
      <c r="U228" s="1">
        <v>56</v>
      </c>
      <c r="V228" s="1">
        <v>0.39285714285714285</v>
      </c>
      <c r="W228" s="1">
        <v>56</v>
      </c>
      <c r="X228" s="1">
        <v>0.21428571428571427</v>
      </c>
      <c r="Y228" s="1">
        <v>56</v>
      </c>
      <c r="Z228" s="1">
        <v>0.23214285714285715</v>
      </c>
      <c r="AA228" s="1">
        <v>56</v>
      </c>
      <c r="AB228" s="1">
        <v>0.9107142857142857</v>
      </c>
      <c r="AC228" s="1">
        <v>56</v>
      </c>
      <c r="AD228" s="1">
        <v>0.5714285714285714</v>
      </c>
      <c r="AE228" s="1">
        <v>56</v>
      </c>
      <c r="AF228" s="1">
        <v>0.94339622641509435</v>
      </c>
      <c r="AG228" s="1">
        <v>53</v>
      </c>
      <c r="AH228" s="1">
        <v>0.92452830188679247</v>
      </c>
      <c r="AI228" s="1">
        <v>53</v>
      </c>
      <c r="AJ228" s="1">
        <v>0.8867924528301887</v>
      </c>
      <c r="AK228" s="1">
        <v>53</v>
      </c>
      <c r="AL228" s="1">
        <v>0.96226415094339623</v>
      </c>
      <c r="AM228" s="1">
        <v>53</v>
      </c>
      <c r="AN228" s="1">
        <v>0.875</v>
      </c>
      <c r="AO228" s="1">
        <v>56</v>
      </c>
      <c r="AP228" s="1">
        <v>0.8571428571428571</v>
      </c>
      <c r="AQ228" s="1">
        <v>56</v>
      </c>
      <c r="AR228" s="1">
        <v>0.92727272727272725</v>
      </c>
      <c r="AS228" s="1">
        <v>55</v>
      </c>
      <c r="AT228" s="1">
        <v>0.92452830188679247</v>
      </c>
      <c r="AU228" s="1">
        <v>53</v>
      </c>
    </row>
    <row r="229" spans="1:47" x14ac:dyDescent="0.25">
      <c r="A229" s="22" t="str">
        <f t="shared" si="4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923</v>
      </c>
      <c r="H229" s="1">
        <v>0.97083839611178613</v>
      </c>
      <c r="I229" s="1">
        <v>823</v>
      </c>
      <c r="J229" s="1">
        <v>0.12926829268292683</v>
      </c>
      <c r="K229" s="1">
        <v>820</v>
      </c>
      <c r="L229" s="1">
        <v>0.74056029232643117</v>
      </c>
      <c r="M229" s="1">
        <v>821</v>
      </c>
      <c r="N229" s="1">
        <v>0.68772782503037666</v>
      </c>
      <c r="O229" s="1">
        <v>823</v>
      </c>
      <c r="P229" s="1">
        <v>0.10109622411693057</v>
      </c>
      <c r="Q229" s="1">
        <v>821</v>
      </c>
      <c r="R229" s="1">
        <v>0.21951219512195122</v>
      </c>
      <c r="S229" s="1">
        <v>820</v>
      </c>
      <c r="T229" s="1">
        <v>0.49634146341463414</v>
      </c>
      <c r="U229" s="1">
        <v>820</v>
      </c>
      <c r="V229" s="1">
        <v>0.79390243902439028</v>
      </c>
      <c r="W229" s="1">
        <v>820</v>
      </c>
      <c r="X229" s="1">
        <v>0.28693528693528692</v>
      </c>
      <c r="Y229" s="1">
        <v>819</v>
      </c>
      <c r="Z229" s="1">
        <v>0.11233211233211234</v>
      </c>
      <c r="AA229" s="1">
        <v>819</v>
      </c>
      <c r="AB229" s="1">
        <v>0.96589524969549334</v>
      </c>
      <c r="AC229" s="1">
        <v>821</v>
      </c>
      <c r="AD229" s="1">
        <v>0.65243902439024393</v>
      </c>
      <c r="AE229" s="1">
        <v>820</v>
      </c>
      <c r="AF229" s="1">
        <v>0.94814814814814818</v>
      </c>
      <c r="AG229" s="1">
        <v>675</v>
      </c>
      <c r="AH229" s="1">
        <v>0.93777777777777782</v>
      </c>
      <c r="AI229" s="1">
        <v>675</v>
      </c>
      <c r="AJ229" s="1">
        <v>0.89777777777777779</v>
      </c>
      <c r="AK229" s="1">
        <v>675</v>
      </c>
      <c r="AL229" s="1">
        <v>0.96562032884902838</v>
      </c>
      <c r="AM229" s="1">
        <v>669</v>
      </c>
      <c r="AN229" s="1">
        <v>0.9143206854345165</v>
      </c>
      <c r="AO229" s="1">
        <v>817</v>
      </c>
      <c r="AP229" s="1">
        <v>0.93259803921568629</v>
      </c>
      <c r="AQ229" s="1">
        <v>816</v>
      </c>
      <c r="AR229" s="1">
        <v>0.94852941176470584</v>
      </c>
      <c r="AS229" s="1">
        <v>816</v>
      </c>
      <c r="AT229" s="1">
        <v>0.87315270935960587</v>
      </c>
      <c r="AU229" s="1">
        <v>812</v>
      </c>
    </row>
    <row r="230" spans="1:47" x14ac:dyDescent="0.25">
      <c r="A230" s="22" t="str">
        <f t="shared" si="4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1721</v>
      </c>
      <c r="H230" s="1">
        <v>0.88896746817538896</v>
      </c>
      <c r="I230" s="1">
        <v>1414</v>
      </c>
      <c r="J230" s="1">
        <v>0.72927002126151663</v>
      </c>
      <c r="K230" s="1">
        <v>1411</v>
      </c>
      <c r="L230" s="1">
        <v>0.84441301272984437</v>
      </c>
      <c r="M230" s="1">
        <v>1414</v>
      </c>
      <c r="N230" s="1">
        <v>0.32175761871013464</v>
      </c>
      <c r="O230" s="1">
        <v>1411</v>
      </c>
      <c r="P230" s="1">
        <v>0.25424929178470257</v>
      </c>
      <c r="Q230" s="1">
        <v>1412</v>
      </c>
      <c r="R230" s="1">
        <v>0.19602272727272727</v>
      </c>
      <c r="S230" s="1">
        <v>1408</v>
      </c>
      <c r="T230" s="1">
        <v>0.42958748221906118</v>
      </c>
      <c r="U230" s="1">
        <v>1406</v>
      </c>
      <c r="V230" s="1">
        <v>0.59303977272727271</v>
      </c>
      <c r="W230" s="1">
        <v>1408</v>
      </c>
      <c r="X230" s="1">
        <v>0.6216216216216216</v>
      </c>
      <c r="Y230" s="1">
        <v>1406</v>
      </c>
      <c r="Z230" s="1">
        <v>0.26357142857142857</v>
      </c>
      <c r="AA230" s="1">
        <v>1400</v>
      </c>
      <c r="AB230" s="1">
        <v>0.91218130311614731</v>
      </c>
      <c r="AC230" s="1">
        <v>1412</v>
      </c>
      <c r="AD230" s="1">
        <v>0.71732954545454541</v>
      </c>
      <c r="AE230" s="1">
        <v>1408</v>
      </c>
      <c r="AF230" s="1">
        <v>0.87700084245998311</v>
      </c>
      <c r="AG230" s="1">
        <v>1187</v>
      </c>
      <c r="AH230" s="1">
        <v>0.92236286919831223</v>
      </c>
      <c r="AI230" s="1">
        <v>1185</v>
      </c>
      <c r="AJ230" s="1">
        <v>0.85942760942760943</v>
      </c>
      <c r="AK230" s="1">
        <v>1188</v>
      </c>
      <c r="AL230" s="1">
        <v>0.93208828522920206</v>
      </c>
      <c r="AM230" s="1">
        <v>1178</v>
      </c>
      <c r="AN230" s="1">
        <v>0.83900709219858161</v>
      </c>
      <c r="AO230" s="1">
        <v>1410</v>
      </c>
      <c r="AP230" s="1">
        <v>0.90113798008534851</v>
      </c>
      <c r="AQ230" s="1">
        <v>1406</v>
      </c>
      <c r="AR230" s="1">
        <v>0.91128459900638747</v>
      </c>
      <c r="AS230" s="1">
        <v>1409</v>
      </c>
      <c r="AT230" s="1">
        <v>0.77674750356633382</v>
      </c>
      <c r="AU230" s="1">
        <v>1402</v>
      </c>
    </row>
    <row r="231" spans="1:47" x14ac:dyDescent="0.25">
      <c r="A231" s="22" t="str">
        <f t="shared" si="4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206</v>
      </c>
      <c r="H231" s="1">
        <v>0.9269662921348315</v>
      </c>
      <c r="I231" s="1">
        <v>178</v>
      </c>
      <c r="J231" s="1">
        <v>0.29213483146067415</v>
      </c>
      <c r="K231" s="1">
        <v>178</v>
      </c>
      <c r="L231" s="1">
        <v>0.7231638418079096</v>
      </c>
      <c r="M231" s="1">
        <v>177</v>
      </c>
      <c r="N231" s="1">
        <v>0.42372881355932202</v>
      </c>
      <c r="O231" s="1">
        <v>177</v>
      </c>
      <c r="P231" s="1">
        <v>0.11299435028248588</v>
      </c>
      <c r="Q231" s="1">
        <v>177</v>
      </c>
      <c r="R231" s="1">
        <v>0.42696629213483145</v>
      </c>
      <c r="S231" s="1">
        <v>178</v>
      </c>
      <c r="T231" s="1">
        <v>0.6384180790960452</v>
      </c>
      <c r="U231" s="1">
        <v>177</v>
      </c>
      <c r="V231" s="1">
        <v>0.62146892655367236</v>
      </c>
      <c r="W231" s="1">
        <v>177</v>
      </c>
      <c r="X231" s="1">
        <v>0.24858757062146894</v>
      </c>
      <c r="Y231" s="1">
        <v>177</v>
      </c>
      <c r="Z231" s="1">
        <v>0.20454545454545456</v>
      </c>
      <c r="AA231" s="1">
        <v>176</v>
      </c>
      <c r="AB231" s="1">
        <v>0.94886363636363635</v>
      </c>
      <c r="AC231" s="1">
        <v>176</v>
      </c>
      <c r="AD231" s="1">
        <v>0.64406779661016944</v>
      </c>
      <c r="AE231" s="1">
        <v>177</v>
      </c>
      <c r="AF231" s="1">
        <v>0.95270270270270274</v>
      </c>
      <c r="AG231" s="1">
        <v>148</v>
      </c>
      <c r="AH231" s="1">
        <v>0.92567567567567566</v>
      </c>
      <c r="AI231" s="1">
        <v>148</v>
      </c>
      <c r="AJ231" s="1">
        <v>0.90540540540540537</v>
      </c>
      <c r="AK231" s="1">
        <v>148</v>
      </c>
      <c r="AL231" s="1">
        <v>0.95918367346938771</v>
      </c>
      <c r="AM231" s="1">
        <v>147</v>
      </c>
      <c r="AN231" s="1">
        <v>0.93678160919540232</v>
      </c>
      <c r="AO231" s="1">
        <v>174</v>
      </c>
      <c r="AP231" s="1">
        <v>0.95977011494252873</v>
      </c>
      <c r="AQ231" s="1">
        <v>174</v>
      </c>
      <c r="AR231" s="1">
        <v>0.94857142857142862</v>
      </c>
      <c r="AS231" s="1">
        <v>175</v>
      </c>
      <c r="AT231" s="1">
        <v>0.91954022988505746</v>
      </c>
      <c r="AU231" s="1">
        <v>174</v>
      </c>
    </row>
    <row r="232" spans="1:47" x14ac:dyDescent="0.25">
      <c r="A232" s="22" t="str">
        <f t="shared" si="4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2366</v>
      </c>
      <c r="H232" s="1">
        <v>0.94911067193675891</v>
      </c>
      <c r="I232" s="1">
        <v>2024</v>
      </c>
      <c r="J232" s="1">
        <v>0.41534653465346533</v>
      </c>
      <c r="K232" s="1">
        <v>2020</v>
      </c>
      <c r="L232" s="1">
        <v>0.81642751113310241</v>
      </c>
      <c r="M232" s="1">
        <v>2021</v>
      </c>
      <c r="N232" s="1">
        <v>0.48463825569871161</v>
      </c>
      <c r="O232" s="1">
        <v>2018</v>
      </c>
      <c r="P232" s="1">
        <v>0.15239980207817913</v>
      </c>
      <c r="Q232" s="1">
        <v>2021</v>
      </c>
      <c r="R232" s="1">
        <v>0.20009905894006935</v>
      </c>
      <c r="S232" s="1">
        <v>2019</v>
      </c>
      <c r="T232" s="1">
        <v>0.46878097125867196</v>
      </c>
      <c r="U232" s="1">
        <v>2018</v>
      </c>
      <c r="V232" s="1">
        <v>0.70495049504950491</v>
      </c>
      <c r="W232" s="1">
        <v>2020</v>
      </c>
      <c r="X232" s="1">
        <v>0.50024813895781639</v>
      </c>
      <c r="Y232" s="1">
        <v>2015</v>
      </c>
      <c r="Z232" s="1">
        <v>8.3540527100944798E-2</v>
      </c>
      <c r="AA232" s="1">
        <v>2011</v>
      </c>
      <c r="AB232" s="1">
        <v>0.97031172686788714</v>
      </c>
      <c r="AC232" s="1">
        <v>2021</v>
      </c>
      <c r="AD232" s="1">
        <v>0.80099009900990104</v>
      </c>
      <c r="AE232" s="1">
        <v>2020</v>
      </c>
      <c r="AF232" s="1">
        <v>0.90820073439412485</v>
      </c>
      <c r="AG232" s="1">
        <v>1634</v>
      </c>
      <c r="AH232" s="1">
        <v>0.90870098039215685</v>
      </c>
      <c r="AI232" s="1">
        <v>1632</v>
      </c>
      <c r="AJ232" s="1">
        <v>0.86444855206407889</v>
      </c>
      <c r="AK232" s="1">
        <v>1623</v>
      </c>
      <c r="AL232" s="1">
        <v>0.94289261328367469</v>
      </c>
      <c r="AM232" s="1">
        <v>1611</v>
      </c>
      <c r="AN232" s="1">
        <v>0.88585607940446653</v>
      </c>
      <c r="AO232" s="1">
        <v>2015</v>
      </c>
      <c r="AP232" s="1">
        <v>0.91008445106805758</v>
      </c>
      <c r="AQ232" s="1">
        <v>2013</v>
      </c>
      <c r="AR232" s="1">
        <v>0.93771798704534126</v>
      </c>
      <c r="AS232" s="1">
        <v>2007</v>
      </c>
      <c r="AT232" s="1">
        <v>0.83750000000000002</v>
      </c>
      <c r="AU232" s="1">
        <v>2000</v>
      </c>
    </row>
    <row r="233" spans="1:47" x14ac:dyDescent="0.25">
      <c r="A233" s="22" t="str">
        <f t="shared" si="4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872</v>
      </c>
      <c r="H233" s="1">
        <v>0.91924629878869446</v>
      </c>
      <c r="I233" s="1">
        <v>743</v>
      </c>
      <c r="J233" s="1">
        <v>0.19002695417789758</v>
      </c>
      <c r="K233" s="1">
        <v>742</v>
      </c>
      <c r="L233" s="1">
        <v>0.68640646029609687</v>
      </c>
      <c r="M233" s="1">
        <v>743</v>
      </c>
      <c r="N233" s="1">
        <v>0.30405405405405406</v>
      </c>
      <c r="O233" s="1">
        <v>740</v>
      </c>
      <c r="P233" s="1">
        <v>9.6205962059620592E-2</v>
      </c>
      <c r="Q233" s="1">
        <v>738</v>
      </c>
      <c r="R233" s="1">
        <v>0.36400541271989173</v>
      </c>
      <c r="S233" s="1">
        <v>739</v>
      </c>
      <c r="T233" s="1">
        <v>0.56910569105691056</v>
      </c>
      <c r="U233" s="1">
        <v>738</v>
      </c>
      <c r="V233" s="1">
        <v>0.43437077131258456</v>
      </c>
      <c r="W233" s="1">
        <v>739</v>
      </c>
      <c r="X233" s="1">
        <v>0.23513513513513515</v>
      </c>
      <c r="Y233" s="1">
        <v>740</v>
      </c>
      <c r="Z233" s="1">
        <v>0.19621109607577808</v>
      </c>
      <c r="AA233" s="1">
        <v>739</v>
      </c>
      <c r="AB233" s="1">
        <v>0.94864864864864862</v>
      </c>
      <c r="AC233" s="1">
        <v>740</v>
      </c>
      <c r="AD233" s="1">
        <v>0.64952638700947229</v>
      </c>
      <c r="AE233" s="1">
        <v>739</v>
      </c>
      <c r="AF233" s="1">
        <v>0.93488372093023253</v>
      </c>
      <c r="AG233" s="1">
        <v>645</v>
      </c>
      <c r="AH233" s="1">
        <v>0.94875776397515532</v>
      </c>
      <c r="AI233" s="1">
        <v>644</v>
      </c>
      <c r="AJ233" s="1">
        <v>0.90824261275272167</v>
      </c>
      <c r="AK233" s="1">
        <v>643</v>
      </c>
      <c r="AL233" s="1">
        <v>0.95454545454545459</v>
      </c>
      <c r="AM233" s="1">
        <v>638</v>
      </c>
      <c r="AN233" s="1">
        <v>0.91316146540027132</v>
      </c>
      <c r="AO233" s="1">
        <v>737</v>
      </c>
      <c r="AP233" s="1">
        <v>0.91081081081081083</v>
      </c>
      <c r="AQ233" s="1">
        <v>740</v>
      </c>
      <c r="AR233" s="1">
        <v>0.93631436314363148</v>
      </c>
      <c r="AS233" s="1">
        <v>738</v>
      </c>
      <c r="AT233" s="1">
        <v>0.8401639344262295</v>
      </c>
      <c r="AU233" s="1">
        <v>732</v>
      </c>
    </row>
    <row r="234" spans="1:47" x14ac:dyDescent="0.25">
      <c r="A234" s="22" t="str">
        <f t="shared" si="4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105</v>
      </c>
      <c r="H234" s="1">
        <v>0.90697674418604646</v>
      </c>
      <c r="I234" s="1">
        <v>86</v>
      </c>
      <c r="J234" s="1">
        <v>0.10465116279069768</v>
      </c>
      <c r="K234" s="1">
        <v>86</v>
      </c>
      <c r="L234" s="1">
        <v>0.94186046511627908</v>
      </c>
      <c r="M234" s="1">
        <v>86</v>
      </c>
      <c r="N234" s="1">
        <v>0.5</v>
      </c>
      <c r="O234" s="1">
        <v>86</v>
      </c>
      <c r="P234" s="1">
        <v>0.23255813953488372</v>
      </c>
      <c r="Q234" s="1">
        <v>86</v>
      </c>
      <c r="R234" s="1">
        <v>8.1395348837209308E-2</v>
      </c>
      <c r="S234" s="1">
        <v>86</v>
      </c>
      <c r="T234" s="1">
        <v>0.20930232558139536</v>
      </c>
      <c r="U234" s="1">
        <v>86</v>
      </c>
      <c r="V234" s="1">
        <v>0.62790697674418605</v>
      </c>
      <c r="W234" s="1">
        <v>86</v>
      </c>
      <c r="X234" s="1">
        <v>0.55813953488372092</v>
      </c>
      <c r="Y234" s="1">
        <v>86</v>
      </c>
      <c r="Z234" s="1">
        <v>3.4883720930232558E-2</v>
      </c>
      <c r="AA234" s="1">
        <v>86</v>
      </c>
      <c r="AB234" s="1">
        <v>0.98837209302325579</v>
      </c>
      <c r="AC234" s="1">
        <v>86</v>
      </c>
      <c r="AD234" s="1">
        <v>0.47674418604651164</v>
      </c>
      <c r="AE234" s="1">
        <v>86</v>
      </c>
      <c r="AF234" s="1">
        <v>0.9850746268656716</v>
      </c>
      <c r="AG234" s="1">
        <v>67</v>
      </c>
      <c r="AH234" s="1">
        <v>0.91044776119402981</v>
      </c>
      <c r="AI234" s="1">
        <v>67</v>
      </c>
      <c r="AJ234" s="1">
        <v>0.82089552238805974</v>
      </c>
      <c r="AK234" s="1">
        <v>67</v>
      </c>
      <c r="AL234" s="1">
        <v>0.92537313432835822</v>
      </c>
      <c r="AM234" s="1">
        <v>67</v>
      </c>
      <c r="AN234" s="1">
        <v>0.97619047619047616</v>
      </c>
      <c r="AO234" s="1">
        <v>84</v>
      </c>
      <c r="AP234" s="1">
        <v>0.80952380952380953</v>
      </c>
      <c r="AQ234" s="1">
        <v>84</v>
      </c>
      <c r="AR234" s="1">
        <v>0.92941176470588238</v>
      </c>
      <c r="AS234" s="1">
        <v>85</v>
      </c>
      <c r="AT234" s="1">
        <v>0.91764705882352937</v>
      </c>
      <c r="AU234" s="1">
        <v>85</v>
      </c>
    </row>
    <row r="235" spans="1:47" x14ac:dyDescent="0.25">
      <c r="A235" s="22" t="str">
        <f t="shared" si="4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445</v>
      </c>
      <c r="H235" s="1">
        <v>0.89682539682539686</v>
      </c>
      <c r="I235" s="1">
        <v>378</v>
      </c>
      <c r="J235" s="1">
        <v>0.17724867724867724</v>
      </c>
      <c r="K235" s="1">
        <v>378</v>
      </c>
      <c r="L235" s="1">
        <v>0.91534391534391535</v>
      </c>
      <c r="M235" s="1">
        <v>378</v>
      </c>
      <c r="N235" s="1">
        <v>0.43766578249336868</v>
      </c>
      <c r="O235" s="1">
        <v>377</v>
      </c>
      <c r="P235" s="1">
        <v>0.11405835543766578</v>
      </c>
      <c r="Q235" s="1">
        <v>377</v>
      </c>
      <c r="R235" s="1">
        <v>0.11140583554376658</v>
      </c>
      <c r="S235" s="1">
        <v>377</v>
      </c>
      <c r="T235" s="1">
        <v>0.3713527851458886</v>
      </c>
      <c r="U235" s="1">
        <v>377</v>
      </c>
      <c r="V235" s="1">
        <v>0.48010610079575594</v>
      </c>
      <c r="W235" s="1">
        <v>377</v>
      </c>
      <c r="X235" s="1">
        <v>0.46296296296296297</v>
      </c>
      <c r="Y235" s="1">
        <v>378</v>
      </c>
      <c r="Z235" s="1">
        <v>3.9787798408488062E-2</v>
      </c>
      <c r="AA235" s="1">
        <v>377</v>
      </c>
      <c r="AB235" s="1">
        <v>0.99204244031830235</v>
      </c>
      <c r="AC235" s="1">
        <v>377</v>
      </c>
      <c r="AD235" s="1">
        <v>0.375</v>
      </c>
      <c r="AE235" s="1">
        <v>376</v>
      </c>
      <c r="AF235" s="1">
        <v>0.92923076923076919</v>
      </c>
      <c r="AG235" s="1">
        <v>325</v>
      </c>
      <c r="AH235" s="1">
        <v>0.82098765432098764</v>
      </c>
      <c r="AI235" s="1">
        <v>324</v>
      </c>
      <c r="AJ235" s="1">
        <v>0.79566563467492257</v>
      </c>
      <c r="AK235" s="1">
        <v>323</v>
      </c>
      <c r="AL235" s="1">
        <v>0.89687499999999998</v>
      </c>
      <c r="AM235" s="1">
        <v>320</v>
      </c>
      <c r="AN235" s="1">
        <v>0.89276139410187672</v>
      </c>
      <c r="AO235" s="1">
        <v>373</v>
      </c>
      <c r="AP235" s="1">
        <v>0.7372654155495979</v>
      </c>
      <c r="AQ235" s="1">
        <v>373</v>
      </c>
      <c r="AR235" s="1">
        <v>0.94324324324324327</v>
      </c>
      <c r="AS235" s="1">
        <v>370</v>
      </c>
      <c r="AT235" s="1">
        <v>0.90540540540540537</v>
      </c>
      <c r="AU235" s="1">
        <v>370</v>
      </c>
    </row>
    <row r="236" spans="1:47" x14ac:dyDescent="0.25">
      <c r="A236" s="22" t="str">
        <f t="shared" si="4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247</v>
      </c>
      <c r="H236" s="1">
        <v>0.93396226415094341</v>
      </c>
      <c r="I236" s="1">
        <v>212</v>
      </c>
      <c r="J236" s="1">
        <v>0.24644549763033174</v>
      </c>
      <c r="K236" s="1">
        <v>211</v>
      </c>
      <c r="L236" s="1">
        <v>0.84834123222748814</v>
      </c>
      <c r="M236" s="1">
        <v>211</v>
      </c>
      <c r="N236" s="1">
        <v>0.23333333333333334</v>
      </c>
      <c r="O236" s="1">
        <v>210</v>
      </c>
      <c r="P236" s="1">
        <v>8.5308056872037921E-2</v>
      </c>
      <c r="Q236" s="1">
        <v>211</v>
      </c>
      <c r="R236" s="1">
        <v>9.5238095238095233E-2</v>
      </c>
      <c r="S236" s="1">
        <v>210</v>
      </c>
      <c r="T236" s="1">
        <v>0.33649289099526064</v>
      </c>
      <c r="U236" s="1">
        <v>211</v>
      </c>
      <c r="V236" s="1">
        <v>0.36666666666666664</v>
      </c>
      <c r="W236" s="1">
        <v>210</v>
      </c>
      <c r="X236" s="1">
        <v>0.5545023696682464</v>
      </c>
      <c r="Y236" s="1">
        <v>211</v>
      </c>
      <c r="Z236" s="1">
        <v>9.0909090909090912E-2</v>
      </c>
      <c r="AA236" s="1">
        <v>209</v>
      </c>
      <c r="AB236" s="1">
        <v>0.96682464454976302</v>
      </c>
      <c r="AC236" s="1">
        <v>211</v>
      </c>
      <c r="AD236" s="1">
        <v>0.2904761904761905</v>
      </c>
      <c r="AE236" s="1">
        <v>210</v>
      </c>
      <c r="AF236" s="1">
        <v>0.91</v>
      </c>
      <c r="AG236" s="1">
        <v>200</v>
      </c>
      <c r="AH236" s="1">
        <v>0.92500000000000004</v>
      </c>
      <c r="AI236" s="1">
        <v>200</v>
      </c>
      <c r="AJ236" s="1">
        <v>0.875</v>
      </c>
      <c r="AK236" s="1">
        <v>200</v>
      </c>
      <c r="AL236" s="1">
        <v>0.96</v>
      </c>
      <c r="AM236" s="1">
        <v>200</v>
      </c>
      <c r="AN236" s="1">
        <v>0.87559808612440193</v>
      </c>
      <c r="AO236" s="1">
        <v>209</v>
      </c>
      <c r="AP236" s="1">
        <v>0.8995215311004785</v>
      </c>
      <c r="AQ236" s="1">
        <v>209</v>
      </c>
      <c r="AR236" s="1">
        <v>0.97584541062801933</v>
      </c>
      <c r="AS236" s="1">
        <v>207</v>
      </c>
      <c r="AT236" s="1">
        <v>0.86473429951690817</v>
      </c>
      <c r="AU236" s="1">
        <v>207</v>
      </c>
    </row>
    <row r="237" spans="1:47" x14ac:dyDescent="0.25">
      <c r="A237" s="22" t="str">
        <f t="shared" si="4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679</v>
      </c>
      <c r="H237" s="1">
        <v>0.91818181818181821</v>
      </c>
      <c r="I237" s="1">
        <v>550</v>
      </c>
      <c r="J237" s="1">
        <v>0.19525547445255476</v>
      </c>
      <c r="K237" s="1">
        <v>548</v>
      </c>
      <c r="L237" s="1">
        <v>0.84</v>
      </c>
      <c r="M237" s="1">
        <v>550</v>
      </c>
      <c r="N237" s="1">
        <v>0.48633879781420764</v>
      </c>
      <c r="O237" s="1">
        <v>549</v>
      </c>
      <c r="P237" s="1">
        <v>0.15328467153284672</v>
      </c>
      <c r="Q237" s="1">
        <v>548</v>
      </c>
      <c r="R237" s="1">
        <v>0.10036496350364964</v>
      </c>
      <c r="S237" s="1">
        <v>548</v>
      </c>
      <c r="T237" s="1">
        <v>0.3</v>
      </c>
      <c r="U237" s="1">
        <v>550</v>
      </c>
      <c r="V237" s="1">
        <v>0.53734061930783239</v>
      </c>
      <c r="W237" s="1">
        <v>549</v>
      </c>
      <c r="X237" s="1">
        <v>0.3534798534798535</v>
      </c>
      <c r="Y237" s="1">
        <v>546</v>
      </c>
      <c r="Z237" s="1">
        <v>4.5787545787545784E-2</v>
      </c>
      <c r="AA237" s="1">
        <v>546</v>
      </c>
      <c r="AB237" s="1">
        <v>0.98722627737226276</v>
      </c>
      <c r="AC237" s="1">
        <v>548</v>
      </c>
      <c r="AD237" s="1">
        <v>0.50639853747714803</v>
      </c>
      <c r="AE237" s="1">
        <v>547</v>
      </c>
      <c r="AF237" s="1">
        <v>0.87096774193548387</v>
      </c>
      <c r="AG237" s="1">
        <v>465</v>
      </c>
      <c r="AH237" s="1">
        <v>0.81075268817204305</v>
      </c>
      <c r="AI237" s="1">
        <v>465</v>
      </c>
      <c r="AJ237" s="1">
        <v>0.80561555075593949</v>
      </c>
      <c r="AK237" s="1">
        <v>463</v>
      </c>
      <c r="AL237" s="1">
        <v>0.85185185185185186</v>
      </c>
      <c r="AM237" s="1">
        <v>459</v>
      </c>
      <c r="AN237" s="1">
        <v>0.88138686131386856</v>
      </c>
      <c r="AO237" s="1">
        <v>548</v>
      </c>
      <c r="AP237" s="1">
        <v>0.86605504587155968</v>
      </c>
      <c r="AQ237" s="1">
        <v>545</v>
      </c>
      <c r="AR237" s="1">
        <v>0.92477064220183491</v>
      </c>
      <c r="AS237" s="1">
        <v>545</v>
      </c>
      <c r="AT237" s="1">
        <v>0.88602941176470584</v>
      </c>
      <c r="AU237" s="1">
        <v>544</v>
      </c>
    </row>
    <row r="238" spans="1:47" x14ac:dyDescent="0.25">
      <c r="A238" s="22" t="str">
        <f t="shared" si="4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271</v>
      </c>
      <c r="H238" s="1">
        <v>0.97881355932203384</v>
      </c>
      <c r="I238" s="1">
        <v>236</v>
      </c>
      <c r="J238" s="1">
        <v>0.15450643776824036</v>
      </c>
      <c r="K238" s="1">
        <v>233</v>
      </c>
      <c r="L238" s="1">
        <v>0.78297872340425534</v>
      </c>
      <c r="M238" s="1">
        <v>235</v>
      </c>
      <c r="N238" s="1">
        <v>0.7191489361702128</v>
      </c>
      <c r="O238" s="1">
        <v>235</v>
      </c>
      <c r="P238" s="1">
        <v>8.15450643776824E-2</v>
      </c>
      <c r="Q238" s="1">
        <v>233</v>
      </c>
      <c r="R238" s="1">
        <v>9.8712446351931327E-2</v>
      </c>
      <c r="S238" s="1">
        <v>233</v>
      </c>
      <c r="T238" s="1">
        <v>0.32327586206896552</v>
      </c>
      <c r="U238" s="1">
        <v>232</v>
      </c>
      <c r="V238" s="1">
        <v>0.80851063829787229</v>
      </c>
      <c r="W238" s="1">
        <v>235</v>
      </c>
      <c r="X238" s="1">
        <v>0.41630901287553645</v>
      </c>
      <c r="Y238" s="1">
        <v>233</v>
      </c>
      <c r="Z238" s="1">
        <v>4.7210300429184553E-2</v>
      </c>
      <c r="AA238" s="1">
        <v>233</v>
      </c>
      <c r="AB238" s="1">
        <v>0.99152542372881358</v>
      </c>
      <c r="AC238" s="1">
        <v>236</v>
      </c>
      <c r="AD238" s="1">
        <v>0.67811158798283266</v>
      </c>
      <c r="AE238" s="1">
        <v>233</v>
      </c>
      <c r="AF238" s="1">
        <v>0.96969696969696972</v>
      </c>
      <c r="AG238" s="1">
        <v>198</v>
      </c>
      <c r="AH238" s="1">
        <v>0.90862944162436543</v>
      </c>
      <c r="AI238" s="1">
        <v>197</v>
      </c>
      <c r="AJ238" s="1">
        <v>0.90909090909090906</v>
      </c>
      <c r="AK238" s="1">
        <v>198</v>
      </c>
      <c r="AL238" s="1">
        <v>0.96923076923076923</v>
      </c>
      <c r="AM238" s="1">
        <v>195</v>
      </c>
      <c r="AN238" s="1">
        <v>0.93133047210300424</v>
      </c>
      <c r="AO238" s="1">
        <v>233</v>
      </c>
      <c r="AP238" s="1">
        <v>0.94420600858369097</v>
      </c>
      <c r="AQ238" s="1">
        <v>233</v>
      </c>
      <c r="AR238" s="1">
        <v>0.94849785407725318</v>
      </c>
      <c r="AS238" s="1">
        <v>233</v>
      </c>
      <c r="AT238" s="1">
        <v>0.89177489177489178</v>
      </c>
      <c r="AU238" s="1">
        <v>231</v>
      </c>
    </row>
    <row r="239" spans="1:47" x14ac:dyDescent="0.25">
      <c r="A239" s="22" t="str">
        <f t="shared" si="4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674</v>
      </c>
      <c r="H239" s="1">
        <v>0.89253187613843354</v>
      </c>
      <c r="I239" s="1">
        <v>549</v>
      </c>
      <c r="J239" s="1">
        <v>0.13818181818181818</v>
      </c>
      <c r="K239" s="1">
        <v>550</v>
      </c>
      <c r="L239" s="1">
        <v>0.89435336976320579</v>
      </c>
      <c r="M239" s="1">
        <v>549</v>
      </c>
      <c r="N239" s="1">
        <v>0.36197440585009139</v>
      </c>
      <c r="O239" s="1">
        <v>547</v>
      </c>
      <c r="P239" s="1">
        <v>0.18363636363636363</v>
      </c>
      <c r="Q239" s="1">
        <v>550</v>
      </c>
      <c r="R239" s="1">
        <v>8.3941605839416053E-2</v>
      </c>
      <c r="S239" s="1">
        <v>548</v>
      </c>
      <c r="T239" s="1">
        <v>0.28467153284671531</v>
      </c>
      <c r="U239" s="1">
        <v>548</v>
      </c>
      <c r="V239" s="1">
        <v>0.53382084095063986</v>
      </c>
      <c r="W239" s="1">
        <v>547</v>
      </c>
      <c r="X239" s="1">
        <v>0.51094890510948909</v>
      </c>
      <c r="Y239" s="1">
        <v>548</v>
      </c>
      <c r="Z239" s="1">
        <v>2.9250457038391225E-2</v>
      </c>
      <c r="AA239" s="1">
        <v>547</v>
      </c>
      <c r="AB239" s="1">
        <v>0.99089253187613846</v>
      </c>
      <c r="AC239" s="1">
        <v>549</v>
      </c>
      <c r="AD239" s="1">
        <v>0.66848816029143898</v>
      </c>
      <c r="AE239" s="1">
        <v>549</v>
      </c>
      <c r="AF239" s="1">
        <v>0.92393736017897088</v>
      </c>
      <c r="AG239" s="1">
        <v>447</v>
      </c>
      <c r="AH239" s="1">
        <v>0.89038031319910516</v>
      </c>
      <c r="AI239" s="1">
        <v>447</v>
      </c>
      <c r="AJ239" s="1">
        <v>0.83221476510067116</v>
      </c>
      <c r="AK239" s="1">
        <v>447</v>
      </c>
      <c r="AL239" s="1">
        <v>0.93018018018018023</v>
      </c>
      <c r="AM239" s="1">
        <v>444</v>
      </c>
      <c r="AN239" s="1">
        <v>0.94139194139194138</v>
      </c>
      <c r="AO239" s="1">
        <v>546</v>
      </c>
      <c r="AP239" s="1">
        <v>0.86422018348623852</v>
      </c>
      <c r="AQ239" s="1">
        <v>545</v>
      </c>
      <c r="AR239" s="1">
        <v>0.92504570383912244</v>
      </c>
      <c r="AS239" s="1">
        <v>547</v>
      </c>
      <c r="AT239" s="1">
        <v>0.89926739926739929</v>
      </c>
      <c r="AU239" s="1">
        <v>546</v>
      </c>
    </row>
    <row r="240" spans="1:47" x14ac:dyDescent="0.25">
      <c r="A240" s="22" t="str">
        <f t="shared" si="4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6660</v>
      </c>
      <c r="H240" s="1">
        <v>0.83336275375110325</v>
      </c>
      <c r="I240" s="1">
        <v>5665</v>
      </c>
      <c r="J240" s="1">
        <v>0.87572712850343737</v>
      </c>
      <c r="K240" s="1">
        <v>5673</v>
      </c>
      <c r="L240" s="1">
        <v>0.94639393405043204</v>
      </c>
      <c r="M240" s="1">
        <v>5671</v>
      </c>
      <c r="N240" s="1">
        <v>0.40275813295615276</v>
      </c>
      <c r="O240" s="1">
        <v>5656</v>
      </c>
      <c r="P240" s="1">
        <v>0.35572842998585574</v>
      </c>
      <c r="Q240" s="1">
        <v>5656</v>
      </c>
      <c r="R240" s="1">
        <v>0.15610619469026549</v>
      </c>
      <c r="S240" s="1">
        <v>5650</v>
      </c>
      <c r="T240" s="1">
        <v>0.44285208775654633</v>
      </c>
      <c r="U240" s="1">
        <v>5652</v>
      </c>
      <c r="V240" s="1">
        <v>0.62990455991516436</v>
      </c>
      <c r="W240" s="1">
        <v>5658</v>
      </c>
      <c r="X240" s="1">
        <v>0.79865771812080533</v>
      </c>
      <c r="Y240" s="1">
        <v>5662</v>
      </c>
      <c r="Z240" s="1">
        <v>6.3286651302960462E-2</v>
      </c>
      <c r="AA240" s="1">
        <v>5641</v>
      </c>
      <c r="AB240" s="1">
        <v>0.92091791703442194</v>
      </c>
      <c r="AC240" s="1">
        <v>5665</v>
      </c>
      <c r="AD240" s="1">
        <v>0.73110875706214684</v>
      </c>
      <c r="AE240" s="1">
        <v>5664</v>
      </c>
      <c r="AF240" s="1">
        <v>0.9269325016707507</v>
      </c>
      <c r="AG240" s="1">
        <v>4489</v>
      </c>
      <c r="AH240" s="1">
        <v>0.92732946946054395</v>
      </c>
      <c r="AI240" s="1">
        <v>4486</v>
      </c>
      <c r="AJ240" s="1">
        <v>0.88041053101294064</v>
      </c>
      <c r="AK240" s="1">
        <v>4482</v>
      </c>
      <c r="AL240" s="1">
        <v>0.94788858939802334</v>
      </c>
      <c r="AM240" s="1">
        <v>4452</v>
      </c>
      <c r="AN240" s="1">
        <v>0.90159292035398231</v>
      </c>
      <c r="AO240" s="1">
        <v>5650</v>
      </c>
      <c r="AP240" s="1">
        <v>0.8934135977337111</v>
      </c>
      <c r="AQ240" s="1">
        <v>5648</v>
      </c>
      <c r="AR240" s="1">
        <v>0.93462083628632175</v>
      </c>
      <c r="AS240" s="1">
        <v>5644</v>
      </c>
      <c r="AT240" s="1">
        <v>0.82136509065055097</v>
      </c>
      <c r="AU240" s="1">
        <v>5626</v>
      </c>
    </row>
    <row r="241" spans="1:47" x14ac:dyDescent="0.25">
      <c r="A241" s="22" t="str">
        <f t="shared" si="4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v>1</v>
      </c>
      <c r="P241" s="1">
        <v>0</v>
      </c>
      <c r="Q241" s="1">
        <v>1</v>
      </c>
      <c r="R241" s="1">
        <v>0</v>
      </c>
      <c r="S241" s="1">
        <v>1</v>
      </c>
      <c r="T241" s="1">
        <v>0</v>
      </c>
      <c r="U241" s="1">
        <v>1</v>
      </c>
      <c r="V241" s="1">
        <v>1</v>
      </c>
      <c r="W241" s="1">
        <v>1</v>
      </c>
      <c r="X241" s="1">
        <v>1</v>
      </c>
      <c r="Y241" s="1">
        <v>1</v>
      </c>
      <c r="Z241" s="1">
        <v>1</v>
      </c>
      <c r="AA241" s="1">
        <v>1</v>
      </c>
      <c r="AB241" s="1">
        <v>1</v>
      </c>
      <c r="AC241" s="1">
        <v>1</v>
      </c>
      <c r="AD241" s="1">
        <v>1</v>
      </c>
      <c r="AE241" s="1">
        <v>1</v>
      </c>
      <c r="AG241" s="1">
        <v>0</v>
      </c>
      <c r="AI241" s="1">
        <v>0</v>
      </c>
      <c r="AK241" s="1">
        <v>0</v>
      </c>
      <c r="AM241" s="1">
        <v>0</v>
      </c>
      <c r="AN241" s="1">
        <v>1</v>
      </c>
      <c r="AO241" s="1">
        <v>1</v>
      </c>
      <c r="AP241" s="1">
        <v>1</v>
      </c>
      <c r="AQ241" s="1">
        <v>1</v>
      </c>
      <c r="AR241" s="1">
        <v>1</v>
      </c>
      <c r="AS241" s="1">
        <v>1</v>
      </c>
      <c r="AT241" s="1">
        <v>1</v>
      </c>
      <c r="AU241" s="1">
        <v>1</v>
      </c>
    </row>
    <row r="242" spans="1:47" x14ac:dyDescent="0.25">
      <c r="A242" s="22" t="str">
        <f t="shared" si="4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1338</v>
      </c>
      <c r="H242" s="1">
        <v>0.9737065309584394</v>
      </c>
      <c r="I242" s="1">
        <v>1179</v>
      </c>
      <c r="J242" s="1">
        <v>0.13663535439795046</v>
      </c>
      <c r="K242" s="1">
        <v>1171</v>
      </c>
      <c r="L242" s="1">
        <v>0.66723549488054612</v>
      </c>
      <c r="M242" s="1">
        <v>1172</v>
      </c>
      <c r="N242" s="1">
        <v>0.44842284739982952</v>
      </c>
      <c r="O242" s="1">
        <v>1173</v>
      </c>
      <c r="P242" s="1">
        <v>0.10059676044330776</v>
      </c>
      <c r="Q242" s="1">
        <v>1173</v>
      </c>
      <c r="R242" s="1">
        <v>0.19607843137254902</v>
      </c>
      <c r="S242" s="1">
        <v>1173</v>
      </c>
      <c r="T242" s="1">
        <v>0.40478223740392827</v>
      </c>
      <c r="U242" s="1">
        <v>1171</v>
      </c>
      <c r="V242" s="1">
        <v>0.55536626916524701</v>
      </c>
      <c r="W242" s="1">
        <v>1174</v>
      </c>
      <c r="X242" s="1">
        <v>0.32821824381926684</v>
      </c>
      <c r="Y242" s="1">
        <v>1173</v>
      </c>
      <c r="Z242" s="1">
        <v>6.934931506849315E-2</v>
      </c>
      <c r="AA242" s="1">
        <v>1168</v>
      </c>
      <c r="AB242" s="1">
        <v>0.9864061172472387</v>
      </c>
      <c r="AC242" s="1">
        <v>1177</v>
      </c>
      <c r="AD242" s="1">
        <v>0.71843003412969286</v>
      </c>
      <c r="AE242" s="1">
        <v>1172</v>
      </c>
      <c r="AF242" s="1">
        <v>0.93893893893893898</v>
      </c>
      <c r="AG242" s="1">
        <v>999</v>
      </c>
      <c r="AH242" s="1">
        <v>0.93493493493493496</v>
      </c>
      <c r="AI242" s="1">
        <v>999</v>
      </c>
      <c r="AJ242" s="1">
        <v>0.9118236472945892</v>
      </c>
      <c r="AK242" s="1">
        <v>998</v>
      </c>
      <c r="AL242" s="1">
        <v>0.96247464503042601</v>
      </c>
      <c r="AM242" s="1">
        <v>986</v>
      </c>
      <c r="AN242" s="1">
        <v>0.94283276450511944</v>
      </c>
      <c r="AO242" s="1">
        <v>1172</v>
      </c>
      <c r="AP242" s="1">
        <v>0.94601542416452444</v>
      </c>
      <c r="AQ242" s="1">
        <v>1167</v>
      </c>
      <c r="AR242" s="1">
        <v>0.95209580838323349</v>
      </c>
      <c r="AS242" s="1">
        <v>1169</v>
      </c>
      <c r="AT242" s="1">
        <v>0.89604810996563578</v>
      </c>
      <c r="AU242" s="1">
        <v>1164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2"/>
  <sheetViews>
    <sheetView topLeftCell="A101" workbookViewId="0">
      <selection activeCell="D117" sqref="D117"/>
    </sheetView>
  </sheetViews>
  <sheetFormatPr defaultRowHeight="15" x14ac:dyDescent="0.25"/>
  <cols>
    <col min="4" max="4" width="43.42578125" bestFit="1" customWidth="1"/>
    <col min="5" max="5" width="15.28515625" customWidth="1"/>
  </cols>
  <sheetData>
    <row r="1" spans="1:61" x14ac:dyDescent="0.25">
      <c r="A1" t="s">
        <v>473</v>
      </c>
      <c r="B1" s="1"/>
      <c r="C1" s="1" t="s">
        <v>478</v>
      </c>
      <c r="D1" s="1" t="s">
        <v>479</v>
      </c>
      <c r="E1" s="1" t="s">
        <v>477</v>
      </c>
      <c r="F1" s="1" t="s">
        <v>1</v>
      </c>
      <c r="G1" s="1" t="s">
        <v>2</v>
      </c>
      <c r="H1" s="1" t="s">
        <v>283</v>
      </c>
      <c r="I1" s="1" t="s">
        <v>284</v>
      </c>
      <c r="J1" s="1" t="s">
        <v>285</v>
      </c>
      <c r="K1" s="1" t="s">
        <v>286</v>
      </c>
      <c r="L1" s="1" t="s">
        <v>287</v>
      </c>
      <c r="M1" s="1" t="s">
        <v>288</v>
      </c>
      <c r="N1" s="1" t="s">
        <v>289</v>
      </c>
      <c r="O1" s="1" t="s">
        <v>290</v>
      </c>
      <c r="P1" s="1" t="s">
        <v>291</v>
      </c>
      <c r="Q1" s="1" t="s">
        <v>292</v>
      </c>
      <c r="R1" s="1" t="s">
        <v>293</v>
      </c>
      <c r="S1" s="1" t="s">
        <v>294</v>
      </c>
      <c r="T1" s="1" t="s">
        <v>295</v>
      </c>
      <c r="U1" s="1" t="s">
        <v>296</v>
      </c>
      <c r="V1" s="1" t="s">
        <v>297</v>
      </c>
      <c r="W1" s="1" t="s">
        <v>298</v>
      </c>
      <c r="X1" s="1" t="s">
        <v>299</v>
      </c>
      <c r="Y1" s="1" t="s">
        <v>300</v>
      </c>
      <c r="Z1" s="1" t="s">
        <v>301</v>
      </c>
      <c r="AA1" s="1" t="s">
        <v>302</v>
      </c>
      <c r="AB1" s="1" t="s">
        <v>303</v>
      </c>
      <c r="AC1" s="1" t="s">
        <v>304</v>
      </c>
      <c r="AD1" s="1" t="s">
        <v>305</v>
      </c>
      <c r="AE1" s="1" t="s">
        <v>306</v>
      </c>
      <c r="AF1" s="1" t="s">
        <v>307</v>
      </c>
      <c r="AG1" s="1" t="s">
        <v>308</v>
      </c>
      <c r="AH1" s="1" t="s">
        <v>309</v>
      </c>
      <c r="AI1" s="1" t="s">
        <v>310</v>
      </c>
      <c r="AJ1" s="1" t="s">
        <v>311</v>
      </c>
      <c r="AK1" s="1" t="s">
        <v>312</v>
      </c>
      <c r="AL1" s="1" t="s">
        <v>313</v>
      </c>
      <c r="AM1" s="1" t="s">
        <v>314</v>
      </c>
      <c r="AN1" s="1" t="s">
        <v>315</v>
      </c>
      <c r="AO1" s="1" t="s">
        <v>316</v>
      </c>
      <c r="AP1" s="1" t="s">
        <v>317</v>
      </c>
      <c r="AQ1" s="1" t="s">
        <v>318</v>
      </c>
      <c r="AR1" s="1" t="s">
        <v>319</v>
      </c>
      <c r="AS1" s="1" t="s">
        <v>320</v>
      </c>
      <c r="AT1" s="1" t="s">
        <v>321</v>
      </c>
      <c r="AU1" s="1" t="s">
        <v>322</v>
      </c>
      <c r="AV1" s="1" t="s">
        <v>323</v>
      </c>
      <c r="AW1" s="1" t="s">
        <v>324</v>
      </c>
      <c r="AX1" s="1" t="s">
        <v>325</v>
      </c>
      <c r="AY1" s="1" t="s">
        <v>326</v>
      </c>
      <c r="AZ1" s="1" t="s">
        <v>327</v>
      </c>
      <c r="BA1" s="1" t="s">
        <v>328</v>
      </c>
      <c r="BB1" s="1" t="s">
        <v>329</v>
      </c>
      <c r="BC1" s="1" t="s">
        <v>330</v>
      </c>
      <c r="BD1" s="1" t="s">
        <v>331</v>
      </c>
      <c r="BE1" s="1" t="s">
        <v>332</v>
      </c>
      <c r="BF1" s="1" t="s">
        <v>333</v>
      </c>
      <c r="BG1" s="1" t="s">
        <v>334</v>
      </c>
      <c r="BH1" s="1" t="s">
        <v>335</v>
      </c>
      <c r="BI1" s="1" t="s">
        <v>336</v>
      </c>
    </row>
    <row r="2" spans="1:61" x14ac:dyDescent="0.25">
      <c r="A2" t="str">
        <f t="shared" ref="A2:A33" si="0">E2&amp;C2&amp;D2</f>
        <v>2010UO_ALL_</v>
      </c>
      <c r="B2" s="1"/>
      <c r="C2" s="1" t="s">
        <v>59</v>
      </c>
      <c r="D2" s="1" t="s">
        <v>476</v>
      </c>
      <c r="E2" s="1">
        <v>2010</v>
      </c>
      <c r="F2" s="1">
        <v>0</v>
      </c>
      <c r="G2" s="1">
        <v>4581</v>
      </c>
      <c r="H2" s="1">
        <v>4.8935022917228359</v>
      </c>
      <c r="I2" s="1">
        <v>3709</v>
      </c>
      <c r="J2" s="1">
        <v>4.7225074304242094</v>
      </c>
      <c r="K2" s="1">
        <v>3701</v>
      </c>
      <c r="L2" s="1">
        <v>4.2712276906435909</v>
      </c>
      <c r="M2" s="1">
        <v>3698</v>
      </c>
      <c r="N2" s="1">
        <v>4.319978343259339</v>
      </c>
      <c r="O2" s="1">
        <v>3694</v>
      </c>
      <c r="P2" s="1">
        <v>4.1276595744680851</v>
      </c>
      <c r="Q2" s="1">
        <v>3666</v>
      </c>
      <c r="R2" s="1">
        <v>4.9086499595796278</v>
      </c>
      <c r="S2" s="1">
        <v>3711</v>
      </c>
      <c r="T2" s="1">
        <v>4.3946515397082662</v>
      </c>
      <c r="U2" s="1">
        <v>3702</v>
      </c>
      <c r="V2" s="1">
        <v>4.025412273587456</v>
      </c>
      <c r="W2" s="1">
        <v>3699</v>
      </c>
      <c r="X2" s="1">
        <v>4.0847090663058188</v>
      </c>
      <c r="Y2" s="1">
        <v>3695</v>
      </c>
      <c r="Z2" s="1">
        <v>4.3399810066476734</v>
      </c>
      <c r="AA2" s="1">
        <v>2106</v>
      </c>
      <c r="AB2" s="1">
        <v>4.2388489208633091</v>
      </c>
      <c r="AC2" s="1">
        <v>2085</v>
      </c>
      <c r="AD2" s="1">
        <v>4.7085741811175339</v>
      </c>
      <c r="AE2" s="1">
        <v>2076</v>
      </c>
      <c r="AF2" s="1">
        <v>4.3154054054054054</v>
      </c>
      <c r="AG2" s="1">
        <v>3700</v>
      </c>
      <c r="AH2" s="1">
        <v>4.0881045025013893</v>
      </c>
      <c r="AI2" s="1">
        <v>3598</v>
      </c>
      <c r="AJ2" s="1">
        <v>4.1734135667396064</v>
      </c>
      <c r="AK2" s="1">
        <v>3656</v>
      </c>
      <c r="AL2" s="1">
        <v>4.3121924548933848</v>
      </c>
      <c r="AM2" s="1">
        <v>3658</v>
      </c>
      <c r="AN2" s="1">
        <v>4.7001081665765279</v>
      </c>
      <c r="AO2" s="1">
        <v>3698</v>
      </c>
      <c r="AP2" s="1">
        <v>4.2845108695652172</v>
      </c>
      <c r="AQ2" s="1">
        <v>3680</v>
      </c>
      <c r="AR2" s="1">
        <v>4.2354533152909335</v>
      </c>
      <c r="AS2" s="1">
        <v>3695</v>
      </c>
      <c r="AT2" s="1">
        <v>4.273391022174148</v>
      </c>
      <c r="AU2" s="1">
        <v>3698</v>
      </c>
      <c r="AV2" s="1">
        <v>4.1285791464073478</v>
      </c>
      <c r="AW2" s="1">
        <v>3702</v>
      </c>
      <c r="AX2" s="1">
        <v>4.55700325732899</v>
      </c>
      <c r="AY2" s="1">
        <v>3684</v>
      </c>
      <c r="AZ2" s="1">
        <v>4.9349659863945581</v>
      </c>
      <c r="BA2" s="1">
        <v>3675</v>
      </c>
      <c r="BB2" s="1">
        <v>4.2724043715846998</v>
      </c>
      <c r="BC2" s="1">
        <v>3660</v>
      </c>
      <c r="BD2" s="1">
        <v>4.3722527472527473</v>
      </c>
      <c r="BE2" s="1">
        <v>3640</v>
      </c>
      <c r="BF2" s="1">
        <v>4.6131765992345546</v>
      </c>
      <c r="BG2" s="1">
        <v>3658</v>
      </c>
      <c r="BH2" s="1">
        <v>4.6876704855428262</v>
      </c>
      <c r="BI2" s="1">
        <v>3666</v>
      </c>
    </row>
    <row r="3" spans="1:61" x14ac:dyDescent="0.25">
      <c r="A3" t="str">
        <f t="shared" si="0"/>
        <v>2010UOAAA</v>
      </c>
      <c r="C3" s="1" t="s">
        <v>59</v>
      </c>
      <c r="D3" s="1" t="s">
        <v>61</v>
      </c>
      <c r="E3" s="1">
        <v>2010</v>
      </c>
      <c r="F3" s="1">
        <v>1</v>
      </c>
      <c r="G3" s="1">
        <v>301</v>
      </c>
      <c r="H3" s="1">
        <v>4.6756756756756754</v>
      </c>
      <c r="I3" s="1">
        <v>259</v>
      </c>
      <c r="J3" s="1">
        <v>4.7220077220077217</v>
      </c>
      <c r="K3" s="1">
        <v>259</v>
      </c>
      <c r="L3" s="1">
        <v>4.0424710424710426</v>
      </c>
      <c r="M3" s="1">
        <v>259</v>
      </c>
      <c r="N3" s="1">
        <v>4.1400778210116735</v>
      </c>
      <c r="O3" s="1">
        <v>257</v>
      </c>
      <c r="P3" s="1">
        <v>4.9212598425196852</v>
      </c>
      <c r="Q3" s="1">
        <v>254</v>
      </c>
      <c r="R3" s="1">
        <v>4.7307692307692308</v>
      </c>
      <c r="S3" s="1">
        <v>260</v>
      </c>
      <c r="T3" s="1">
        <v>4.5791505791505793</v>
      </c>
      <c r="U3" s="1">
        <v>259</v>
      </c>
      <c r="V3" s="1">
        <v>4.1821705426356592</v>
      </c>
      <c r="W3" s="1">
        <v>258</v>
      </c>
      <c r="X3" s="1">
        <v>4.33976833976834</v>
      </c>
      <c r="Y3" s="1">
        <v>259</v>
      </c>
      <c r="Z3" s="1">
        <v>4.0611111111111109</v>
      </c>
      <c r="AA3" s="1">
        <v>180</v>
      </c>
      <c r="AB3" s="1">
        <v>4.2471910112359552</v>
      </c>
      <c r="AC3" s="1">
        <v>178</v>
      </c>
      <c r="AD3" s="1">
        <v>4.6457142857142859</v>
      </c>
      <c r="AE3" s="1">
        <v>175</v>
      </c>
      <c r="AF3" s="1">
        <v>3.83011583011583</v>
      </c>
      <c r="AG3" s="1">
        <v>259</v>
      </c>
      <c r="AH3" s="1">
        <v>3.7519999999999998</v>
      </c>
      <c r="AI3" s="1">
        <v>250</v>
      </c>
      <c r="AJ3" s="1">
        <v>3.6984126984126986</v>
      </c>
      <c r="AK3" s="1">
        <v>252</v>
      </c>
      <c r="AL3" s="1">
        <v>3.8031496062992125</v>
      </c>
      <c r="AM3" s="1">
        <v>254</v>
      </c>
      <c r="AN3" s="1">
        <v>4.6563706563706564</v>
      </c>
      <c r="AO3" s="1">
        <v>259</v>
      </c>
      <c r="AP3" s="1">
        <v>4.25</v>
      </c>
      <c r="AQ3" s="1">
        <v>256</v>
      </c>
      <c r="AR3" s="1">
        <v>4.2286821705426361</v>
      </c>
      <c r="AS3" s="1">
        <v>258</v>
      </c>
      <c r="AT3" s="1">
        <v>4.2779922779922783</v>
      </c>
      <c r="AU3" s="1">
        <v>259</v>
      </c>
      <c r="AV3" s="1">
        <v>4.3798449612403099</v>
      </c>
      <c r="AW3" s="1">
        <v>258</v>
      </c>
      <c r="AX3" s="1">
        <v>4.6381322957198448</v>
      </c>
      <c r="AY3" s="1">
        <v>257</v>
      </c>
      <c r="AZ3" s="1">
        <v>5.13671875</v>
      </c>
      <c r="BA3" s="1">
        <v>256</v>
      </c>
      <c r="BB3" s="1">
        <v>4.6887159533073932</v>
      </c>
      <c r="BC3" s="1">
        <v>257</v>
      </c>
      <c r="BD3" s="1">
        <v>4.4319066147859925</v>
      </c>
      <c r="BE3" s="1">
        <v>257</v>
      </c>
      <c r="BF3" s="1">
        <v>4.6328125</v>
      </c>
      <c r="BG3" s="1">
        <v>256</v>
      </c>
      <c r="BH3" s="1">
        <v>4.65234375</v>
      </c>
      <c r="BI3" s="1">
        <v>256</v>
      </c>
    </row>
    <row r="4" spans="1:61" x14ac:dyDescent="0.25">
      <c r="A4" t="str">
        <f t="shared" si="0"/>
        <v>2010UOCAS Hum</v>
      </c>
      <c r="C4" s="1" t="s">
        <v>59</v>
      </c>
      <c r="D4" s="1" t="s">
        <v>62</v>
      </c>
      <c r="E4" s="1">
        <v>2010</v>
      </c>
      <c r="F4" s="1">
        <v>1</v>
      </c>
      <c r="G4" s="1">
        <v>463</v>
      </c>
      <c r="H4" s="1">
        <v>4.8435013262599469</v>
      </c>
      <c r="I4" s="1">
        <v>377</v>
      </c>
      <c r="J4" s="1">
        <v>4.5517241379310347</v>
      </c>
      <c r="K4" s="1">
        <v>377</v>
      </c>
      <c r="L4" s="1">
        <v>4.2101063829787231</v>
      </c>
      <c r="M4" s="1">
        <v>376</v>
      </c>
      <c r="N4" s="1">
        <v>4.2739361702127656</v>
      </c>
      <c r="O4" s="1">
        <v>376</v>
      </c>
      <c r="P4" s="1">
        <v>4.2579787234042552</v>
      </c>
      <c r="Q4" s="1">
        <v>376</v>
      </c>
      <c r="R4" s="1">
        <v>5.1349206349206353</v>
      </c>
      <c r="S4" s="1">
        <v>378</v>
      </c>
      <c r="T4" s="1">
        <v>4.4828496042216361</v>
      </c>
      <c r="U4" s="1">
        <v>379</v>
      </c>
      <c r="V4" s="1">
        <v>3.9761904761904763</v>
      </c>
      <c r="W4" s="1">
        <v>378</v>
      </c>
      <c r="X4" s="1">
        <v>4.2053333333333329</v>
      </c>
      <c r="Y4" s="1">
        <v>375</v>
      </c>
      <c r="Z4" s="1">
        <v>4.3736263736263732</v>
      </c>
      <c r="AA4" s="1">
        <v>273</v>
      </c>
      <c r="AB4" s="1">
        <v>4.4296296296296296</v>
      </c>
      <c r="AC4" s="1">
        <v>270</v>
      </c>
      <c r="AD4" s="1">
        <v>4.8529411764705879</v>
      </c>
      <c r="AE4" s="1">
        <v>272</v>
      </c>
      <c r="AF4" s="1">
        <v>4.4376657824933687</v>
      </c>
      <c r="AG4" s="1">
        <v>377</v>
      </c>
      <c r="AH4" s="1">
        <v>4.0684931506849313</v>
      </c>
      <c r="AI4" s="1">
        <v>365</v>
      </c>
      <c r="AJ4" s="1">
        <v>4.161290322580645</v>
      </c>
      <c r="AK4" s="1">
        <v>372</v>
      </c>
      <c r="AL4" s="1">
        <v>4.387096774193548</v>
      </c>
      <c r="AM4" s="1">
        <v>372</v>
      </c>
      <c r="AN4" s="1">
        <v>4.9523809523809526</v>
      </c>
      <c r="AO4" s="1">
        <v>378</v>
      </c>
      <c r="AP4" s="1">
        <v>4.6164021164021163</v>
      </c>
      <c r="AQ4" s="1">
        <v>378</v>
      </c>
      <c r="AR4" s="1">
        <v>4.333333333333333</v>
      </c>
      <c r="AS4" s="1">
        <v>375</v>
      </c>
      <c r="AT4" s="1">
        <v>4.3183023872679049</v>
      </c>
      <c r="AU4" s="1">
        <v>377</v>
      </c>
      <c r="AV4" s="1">
        <v>4.412698412698413</v>
      </c>
      <c r="AW4" s="1">
        <v>378</v>
      </c>
      <c r="AX4" s="1">
        <v>4.7453580901856762</v>
      </c>
      <c r="AY4" s="1">
        <v>377</v>
      </c>
      <c r="AZ4" s="1">
        <v>5.1835106382978724</v>
      </c>
      <c r="BA4" s="1">
        <v>376</v>
      </c>
      <c r="BB4" s="1">
        <v>4.2533692722371965</v>
      </c>
      <c r="BC4" s="1">
        <v>371</v>
      </c>
      <c r="BD4" s="1">
        <v>4.5286103542234333</v>
      </c>
      <c r="BE4" s="1">
        <v>367</v>
      </c>
      <c r="BF4" s="1">
        <v>4.661290322580645</v>
      </c>
      <c r="BG4" s="1">
        <v>372</v>
      </c>
      <c r="BH4" s="1">
        <v>4.674666666666667</v>
      </c>
      <c r="BI4" s="1">
        <v>375</v>
      </c>
    </row>
    <row r="5" spans="1:61" x14ac:dyDescent="0.25">
      <c r="A5" t="str">
        <f t="shared" si="0"/>
        <v>2010UOCAS NatSci</v>
      </c>
      <c r="C5" s="1" t="s">
        <v>59</v>
      </c>
      <c r="D5" s="1" t="s">
        <v>63</v>
      </c>
      <c r="E5" s="1">
        <v>2010</v>
      </c>
      <c r="F5" s="1">
        <v>1</v>
      </c>
      <c r="G5" s="1">
        <v>1031</v>
      </c>
      <c r="H5" s="1">
        <v>5.1668681983071343</v>
      </c>
      <c r="I5" s="1">
        <v>827</v>
      </c>
      <c r="J5" s="1">
        <v>5.0606796116504853</v>
      </c>
      <c r="K5" s="1">
        <v>824</v>
      </c>
      <c r="L5" s="1">
        <v>4.4271844660194173</v>
      </c>
      <c r="M5" s="1">
        <v>824</v>
      </c>
      <c r="N5" s="1">
        <v>4.3878787878787877</v>
      </c>
      <c r="O5" s="1">
        <v>825</v>
      </c>
      <c r="P5" s="1">
        <v>3.9254278728606358</v>
      </c>
      <c r="Q5" s="1">
        <v>818</v>
      </c>
      <c r="R5" s="1">
        <v>4.9092009685230025</v>
      </c>
      <c r="S5" s="1">
        <v>826</v>
      </c>
      <c r="T5" s="1">
        <v>4.2985436893203888</v>
      </c>
      <c r="U5" s="1">
        <v>824</v>
      </c>
      <c r="V5" s="1">
        <v>4.0619684082624543</v>
      </c>
      <c r="W5" s="1">
        <v>823</v>
      </c>
      <c r="X5" s="1">
        <v>3.9585365853658536</v>
      </c>
      <c r="Y5" s="1">
        <v>820</v>
      </c>
      <c r="Z5" s="1">
        <v>4.3096646942800785</v>
      </c>
      <c r="AA5" s="1">
        <v>507</v>
      </c>
      <c r="AB5" s="1">
        <v>4.1900000000000004</v>
      </c>
      <c r="AC5" s="1">
        <v>500</v>
      </c>
      <c r="AD5" s="1">
        <v>4.6787148594377506</v>
      </c>
      <c r="AE5" s="1">
        <v>498</v>
      </c>
      <c r="AF5" s="1">
        <v>4.2969696969696969</v>
      </c>
      <c r="AG5" s="1">
        <v>825</v>
      </c>
      <c r="AH5" s="1">
        <v>4.1391304347826088</v>
      </c>
      <c r="AI5" s="1">
        <v>805</v>
      </c>
      <c r="AJ5" s="1">
        <v>4.1346389228886169</v>
      </c>
      <c r="AK5" s="1">
        <v>817</v>
      </c>
      <c r="AL5" s="1">
        <v>4.2915129151291511</v>
      </c>
      <c r="AM5" s="1">
        <v>813</v>
      </c>
      <c r="AN5" s="1">
        <v>4.6460606060606064</v>
      </c>
      <c r="AO5" s="1">
        <v>825</v>
      </c>
      <c r="AP5" s="1">
        <v>4.2622549019607847</v>
      </c>
      <c r="AQ5" s="1">
        <v>816</v>
      </c>
      <c r="AR5" s="1">
        <v>4.2048484848484851</v>
      </c>
      <c r="AS5" s="1">
        <v>825</v>
      </c>
      <c r="AT5" s="1">
        <v>4.228710462287105</v>
      </c>
      <c r="AU5" s="1">
        <v>822</v>
      </c>
      <c r="AV5" s="1">
        <v>4.0825242718446599</v>
      </c>
      <c r="AW5" s="1">
        <v>824</v>
      </c>
      <c r="AX5" s="1">
        <v>4.5146341463414634</v>
      </c>
      <c r="AY5" s="1">
        <v>820</v>
      </c>
      <c r="AZ5" s="1">
        <v>4.9987775061124697</v>
      </c>
      <c r="BA5" s="1">
        <v>818</v>
      </c>
      <c r="BB5" s="1">
        <v>4.3288343558282207</v>
      </c>
      <c r="BC5" s="1">
        <v>815</v>
      </c>
      <c r="BD5" s="1">
        <v>4.2490752157829839</v>
      </c>
      <c r="BE5" s="1">
        <v>811</v>
      </c>
      <c r="BF5" s="1">
        <v>4.6683046683046685</v>
      </c>
      <c r="BG5" s="1">
        <v>814</v>
      </c>
      <c r="BH5" s="1">
        <v>4.7130647130647132</v>
      </c>
      <c r="BI5" s="1">
        <v>819</v>
      </c>
    </row>
    <row r="6" spans="1:61" x14ac:dyDescent="0.25">
      <c r="A6" t="str">
        <f t="shared" si="0"/>
        <v>2010UOCAS SocSci</v>
      </c>
      <c r="C6" s="1" t="s">
        <v>59</v>
      </c>
      <c r="D6" s="1" t="s">
        <v>64</v>
      </c>
      <c r="E6" s="1">
        <v>2010</v>
      </c>
      <c r="F6" s="1">
        <v>1</v>
      </c>
      <c r="G6" s="1">
        <v>855</v>
      </c>
      <c r="H6" s="1">
        <v>4.8300835654596099</v>
      </c>
      <c r="I6" s="1">
        <v>718</v>
      </c>
      <c r="J6" s="1">
        <v>4.5927475592747555</v>
      </c>
      <c r="K6" s="1">
        <v>717</v>
      </c>
      <c r="L6" s="1">
        <v>4.3445378151260501</v>
      </c>
      <c r="M6" s="1">
        <v>714</v>
      </c>
      <c r="N6" s="1">
        <v>4.3678321678321677</v>
      </c>
      <c r="O6" s="1">
        <v>715</v>
      </c>
      <c r="P6" s="1">
        <v>3.9549295774647888</v>
      </c>
      <c r="Q6" s="1">
        <v>710</v>
      </c>
      <c r="R6" s="1">
        <v>4.9693165969316597</v>
      </c>
      <c r="S6" s="1">
        <v>717</v>
      </c>
      <c r="T6" s="1">
        <v>4.499300699300699</v>
      </c>
      <c r="U6" s="1">
        <v>715</v>
      </c>
      <c r="V6" s="1">
        <v>4.0728291316526608</v>
      </c>
      <c r="W6" s="1">
        <v>714</v>
      </c>
      <c r="X6" s="1">
        <v>4.1426573426573423</v>
      </c>
      <c r="Y6" s="1">
        <v>715</v>
      </c>
      <c r="Z6" s="1">
        <v>4.3296089385474863</v>
      </c>
      <c r="AA6" s="1">
        <v>537</v>
      </c>
      <c r="AB6" s="1">
        <v>4.1644612476370506</v>
      </c>
      <c r="AC6" s="1">
        <v>529</v>
      </c>
      <c r="AD6" s="1">
        <v>4.6472795497185739</v>
      </c>
      <c r="AE6" s="1">
        <v>533</v>
      </c>
      <c r="AF6" s="1">
        <v>4.2545454545454549</v>
      </c>
      <c r="AG6" s="1">
        <v>715</v>
      </c>
      <c r="AH6" s="1">
        <v>4.0550724637681164</v>
      </c>
      <c r="AI6" s="1">
        <v>690</v>
      </c>
      <c r="AJ6" s="1">
        <v>4.0668563300142244</v>
      </c>
      <c r="AK6" s="1">
        <v>703</v>
      </c>
      <c r="AL6" s="1">
        <v>4.2244318181818183</v>
      </c>
      <c r="AM6" s="1">
        <v>704</v>
      </c>
      <c r="AN6" s="1">
        <v>4.6886395511921455</v>
      </c>
      <c r="AO6" s="1">
        <v>713</v>
      </c>
      <c r="AP6" s="1">
        <v>4.2172073342736249</v>
      </c>
      <c r="AQ6" s="1">
        <v>709</v>
      </c>
      <c r="AR6" s="1">
        <v>4.2859154929577468</v>
      </c>
      <c r="AS6" s="1">
        <v>710</v>
      </c>
      <c r="AT6" s="1">
        <v>4.2877094972067038</v>
      </c>
      <c r="AU6" s="1">
        <v>716</v>
      </c>
      <c r="AV6" s="1">
        <v>4.0504201680672267</v>
      </c>
      <c r="AW6" s="1">
        <v>714</v>
      </c>
      <c r="AX6" s="1">
        <v>4.4803370786516856</v>
      </c>
      <c r="AY6" s="1">
        <v>712</v>
      </c>
      <c r="AZ6" s="1">
        <v>4.9394366197183102</v>
      </c>
      <c r="BA6" s="1">
        <v>710</v>
      </c>
      <c r="BB6" s="1">
        <v>4.0999999999999996</v>
      </c>
      <c r="BC6" s="1">
        <v>710</v>
      </c>
      <c r="BD6" s="1">
        <v>4.2975679542203151</v>
      </c>
      <c r="BE6" s="1">
        <v>699</v>
      </c>
      <c r="BF6" s="1">
        <v>4.5983026874115982</v>
      </c>
      <c r="BG6" s="1">
        <v>707</v>
      </c>
      <c r="BH6" s="1">
        <v>4.7118644067796609</v>
      </c>
      <c r="BI6" s="1">
        <v>708</v>
      </c>
    </row>
    <row r="7" spans="1:61" x14ac:dyDescent="0.25">
      <c r="A7" t="str">
        <f t="shared" si="0"/>
        <v>2010UOEducation</v>
      </c>
      <c r="C7" s="1" t="s">
        <v>59</v>
      </c>
      <c r="D7" s="1" t="s">
        <v>65</v>
      </c>
      <c r="E7" s="1">
        <v>2010</v>
      </c>
      <c r="F7" s="1">
        <v>1</v>
      </c>
      <c r="G7" s="1">
        <v>199</v>
      </c>
      <c r="H7" s="1">
        <v>4.8139534883720927</v>
      </c>
      <c r="I7" s="1">
        <v>172</v>
      </c>
      <c r="J7" s="1">
        <v>4.6976744186046515</v>
      </c>
      <c r="K7" s="1">
        <v>172</v>
      </c>
      <c r="L7" s="1">
        <v>4.1802325581395348</v>
      </c>
      <c r="M7" s="1">
        <v>172</v>
      </c>
      <c r="N7" s="1">
        <v>4.4093567251461989</v>
      </c>
      <c r="O7" s="1">
        <v>171</v>
      </c>
      <c r="P7" s="1">
        <v>4.1071428571428568</v>
      </c>
      <c r="Q7" s="1">
        <v>168</v>
      </c>
      <c r="R7" s="1">
        <v>4.8786127167630058</v>
      </c>
      <c r="S7" s="1">
        <v>173</v>
      </c>
      <c r="T7" s="1">
        <v>4.4534883720930232</v>
      </c>
      <c r="U7" s="1">
        <v>172</v>
      </c>
      <c r="V7" s="1">
        <v>3.9248554913294798</v>
      </c>
      <c r="W7" s="1">
        <v>173</v>
      </c>
      <c r="X7" s="1">
        <v>4.0693641618497107</v>
      </c>
      <c r="Y7" s="1">
        <v>173</v>
      </c>
      <c r="Z7" s="1">
        <v>4.5140186915887854</v>
      </c>
      <c r="AA7" s="1">
        <v>107</v>
      </c>
      <c r="AB7" s="1">
        <v>4.7850467289719623</v>
      </c>
      <c r="AC7" s="1">
        <v>107</v>
      </c>
      <c r="AD7" s="1">
        <v>4.6538461538461542</v>
      </c>
      <c r="AE7" s="1">
        <v>104</v>
      </c>
      <c r="AF7" s="1">
        <v>4.6358381502890174</v>
      </c>
      <c r="AG7" s="1">
        <v>173</v>
      </c>
      <c r="AH7" s="1">
        <v>4.2484848484848481</v>
      </c>
      <c r="AI7" s="1">
        <v>165</v>
      </c>
      <c r="AJ7" s="1">
        <v>4.5465116279069768</v>
      </c>
      <c r="AK7" s="1">
        <v>172</v>
      </c>
      <c r="AL7" s="1">
        <v>4.5664739884393066</v>
      </c>
      <c r="AM7" s="1">
        <v>173</v>
      </c>
      <c r="AN7" s="1">
        <v>4.7572254335260116</v>
      </c>
      <c r="AO7" s="1">
        <v>173</v>
      </c>
      <c r="AP7" s="1">
        <v>4.5470588235294116</v>
      </c>
      <c r="AQ7" s="1">
        <v>170</v>
      </c>
      <c r="AR7" s="1">
        <v>4.3352601156069364</v>
      </c>
      <c r="AS7" s="1">
        <v>173</v>
      </c>
      <c r="AT7" s="1">
        <v>4.5375722543352603</v>
      </c>
      <c r="AU7" s="1">
        <v>173</v>
      </c>
      <c r="AV7" s="1">
        <v>4.3583815028901736</v>
      </c>
      <c r="AW7" s="1">
        <v>173</v>
      </c>
      <c r="AX7" s="1">
        <v>4.7134502923976607</v>
      </c>
      <c r="AY7" s="1">
        <v>171</v>
      </c>
      <c r="AZ7" s="1">
        <v>4.947058823529412</v>
      </c>
      <c r="BA7" s="1">
        <v>170</v>
      </c>
      <c r="BB7" s="1">
        <v>4.3592814371257482</v>
      </c>
      <c r="BC7" s="1">
        <v>167</v>
      </c>
      <c r="BD7" s="1">
        <v>4.5443786982248522</v>
      </c>
      <c r="BE7" s="1">
        <v>169</v>
      </c>
      <c r="BF7" s="1">
        <v>4.6011904761904763</v>
      </c>
      <c r="BG7" s="1">
        <v>168</v>
      </c>
      <c r="BH7" s="1">
        <v>4.6272189349112427</v>
      </c>
      <c r="BI7" s="1">
        <v>169</v>
      </c>
    </row>
    <row r="8" spans="1:61" x14ac:dyDescent="0.25">
      <c r="A8" t="str">
        <f t="shared" si="0"/>
        <v>2010UOJournalism</v>
      </c>
      <c r="C8" s="1" t="s">
        <v>59</v>
      </c>
      <c r="D8" s="1" t="s">
        <v>66</v>
      </c>
      <c r="E8" s="1">
        <v>2010</v>
      </c>
      <c r="F8" s="1">
        <v>1</v>
      </c>
      <c r="G8" s="1">
        <v>347</v>
      </c>
      <c r="H8" s="1">
        <v>4.666666666666667</v>
      </c>
      <c r="I8" s="1">
        <v>279</v>
      </c>
      <c r="J8" s="1">
        <v>4.4910394265232974</v>
      </c>
      <c r="K8" s="1">
        <v>279</v>
      </c>
      <c r="L8" s="1">
        <v>4.246428571428571</v>
      </c>
      <c r="M8" s="1">
        <v>280</v>
      </c>
      <c r="N8" s="1">
        <v>4.5178571428571432</v>
      </c>
      <c r="O8" s="1">
        <v>280</v>
      </c>
      <c r="P8" s="1">
        <v>4.5035971223021587</v>
      </c>
      <c r="Q8" s="1">
        <v>278</v>
      </c>
      <c r="R8" s="1">
        <v>5.0394265232974913</v>
      </c>
      <c r="S8" s="1">
        <v>279</v>
      </c>
      <c r="T8" s="1">
        <v>4.5791366906474824</v>
      </c>
      <c r="U8" s="1">
        <v>278</v>
      </c>
      <c r="V8" s="1">
        <v>4.2867383512544803</v>
      </c>
      <c r="W8" s="1">
        <v>279</v>
      </c>
      <c r="X8" s="1">
        <v>4.225806451612903</v>
      </c>
      <c r="Y8" s="1">
        <v>279</v>
      </c>
      <c r="Z8" s="1">
        <v>4.3989637305699478</v>
      </c>
      <c r="AA8" s="1">
        <v>193</v>
      </c>
      <c r="AB8" s="1">
        <v>4.162303664921466</v>
      </c>
      <c r="AC8" s="1">
        <v>191</v>
      </c>
      <c r="AD8" s="1">
        <v>4.8042328042328046</v>
      </c>
      <c r="AE8" s="1">
        <v>189</v>
      </c>
      <c r="AF8" s="1">
        <v>4.5663082437275984</v>
      </c>
      <c r="AG8" s="1">
        <v>279</v>
      </c>
      <c r="AH8" s="1">
        <v>4.029739776951673</v>
      </c>
      <c r="AI8" s="1">
        <v>269</v>
      </c>
      <c r="AJ8" s="1">
        <v>4.4492753623188408</v>
      </c>
      <c r="AK8" s="1">
        <v>276</v>
      </c>
      <c r="AL8" s="1">
        <v>4.6425992779783396</v>
      </c>
      <c r="AM8" s="1">
        <v>277</v>
      </c>
      <c r="AN8" s="1">
        <v>4.7892857142857146</v>
      </c>
      <c r="AO8" s="1">
        <v>280</v>
      </c>
      <c r="AP8" s="1">
        <v>4.2222222222222223</v>
      </c>
      <c r="AQ8" s="1">
        <v>279</v>
      </c>
      <c r="AR8" s="1">
        <v>4.2142857142857144</v>
      </c>
      <c r="AS8" s="1">
        <v>280</v>
      </c>
      <c r="AT8" s="1">
        <v>4.1678571428571427</v>
      </c>
      <c r="AU8" s="1">
        <v>280</v>
      </c>
      <c r="AV8" s="1">
        <v>4.1708185053380786</v>
      </c>
      <c r="AW8" s="1">
        <v>281</v>
      </c>
      <c r="AX8" s="1">
        <v>4.612903225806452</v>
      </c>
      <c r="AY8" s="1">
        <v>279</v>
      </c>
      <c r="AZ8" s="1">
        <v>5.0931899641577063</v>
      </c>
      <c r="BA8" s="1">
        <v>279</v>
      </c>
      <c r="BB8" s="1">
        <v>4.462633451957295</v>
      </c>
      <c r="BC8" s="1">
        <v>281</v>
      </c>
      <c r="BD8" s="1">
        <v>4.4107142857142856</v>
      </c>
      <c r="BE8" s="1">
        <v>280</v>
      </c>
      <c r="BF8" s="1">
        <v>4.6263345195729535</v>
      </c>
      <c r="BG8" s="1">
        <v>281</v>
      </c>
      <c r="BH8" s="1">
        <v>4.7733812949640289</v>
      </c>
      <c r="BI8" s="1">
        <v>278</v>
      </c>
    </row>
    <row r="9" spans="1:61" x14ac:dyDescent="0.25">
      <c r="A9" t="str">
        <f t="shared" si="0"/>
        <v>2010UOLCB</v>
      </c>
      <c r="C9" s="1" t="s">
        <v>59</v>
      </c>
      <c r="D9" s="1" t="s">
        <v>67</v>
      </c>
      <c r="E9" s="1">
        <v>2010</v>
      </c>
      <c r="F9" s="1">
        <v>1</v>
      </c>
      <c r="G9" s="1">
        <v>672</v>
      </c>
      <c r="H9" s="1">
        <v>4.8108651911468812</v>
      </c>
      <c r="I9" s="1">
        <v>497</v>
      </c>
      <c r="J9" s="1">
        <v>4.7050505050505054</v>
      </c>
      <c r="K9" s="1">
        <v>495</v>
      </c>
      <c r="L9" s="1">
        <v>4.2242424242424246</v>
      </c>
      <c r="M9" s="1">
        <v>495</v>
      </c>
      <c r="N9" s="1">
        <v>4.2150101419878299</v>
      </c>
      <c r="O9" s="1">
        <v>493</v>
      </c>
      <c r="P9" s="1">
        <v>4.117283950617284</v>
      </c>
      <c r="Q9" s="1">
        <v>486</v>
      </c>
      <c r="R9" s="1">
        <v>4.7269076305220885</v>
      </c>
      <c r="S9" s="1">
        <v>498</v>
      </c>
      <c r="T9" s="1">
        <v>4.3036437246963564</v>
      </c>
      <c r="U9" s="1">
        <v>494</v>
      </c>
      <c r="V9" s="1">
        <v>3.907258064516129</v>
      </c>
      <c r="W9" s="1">
        <v>496</v>
      </c>
      <c r="X9" s="1">
        <v>4.0161616161616163</v>
      </c>
      <c r="Y9" s="1">
        <v>495</v>
      </c>
      <c r="Z9" s="1">
        <v>4.4826254826254823</v>
      </c>
      <c r="AA9" s="1">
        <v>259</v>
      </c>
      <c r="AB9" s="1">
        <v>4.1307692307692312</v>
      </c>
      <c r="AC9" s="1">
        <v>260</v>
      </c>
      <c r="AD9" s="1">
        <v>4.7490196078431373</v>
      </c>
      <c r="AE9" s="1">
        <v>255</v>
      </c>
      <c r="AF9" s="1">
        <v>4.4202020202020202</v>
      </c>
      <c r="AG9" s="1">
        <v>495</v>
      </c>
      <c r="AH9" s="1">
        <v>4.2085889570552144</v>
      </c>
      <c r="AI9" s="1">
        <v>489</v>
      </c>
      <c r="AJ9" s="1">
        <v>4.3979591836734695</v>
      </c>
      <c r="AK9" s="1">
        <v>490</v>
      </c>
      <c r="AL9" s="1">
        <v>4.4836734693877549</v>
      </c>
      <c r="AM9" s="1">
        <v>490</v>
      </c>
      <c r="AN9" s="1">
        <v>4.5838383838383843</v>
      </c>
      <c r="AO9" s="1">
        <v>495</v>
      </c>
      <c r="AP9" s="1">
        <v>4.098989898989899</v>
      </c>
      <c r="AQ9" s="1">
        <v>495</v>
      </c>
      <c r="AR9" s="1">
        <v>4.2273641851106643</v>
      </c>
      <c r="AS9" s="1">
        <v>497</v>
      </c>
      <c r="AT9" s="1">
        <v>4.294354838709677</v>
      </c>
      <c r="AU9" s="1">
        <v>496</v>
      </c>
      <c r="AV9" s="1">
        <v>3.8875502008032128</v>
      </c>
      <c r="AW9" s="1">
        <v>498</v>
      </c>
      <c r="AX9" s="1">
        <v>4.4838056680161946</v>
      </c>
      <c r="AY9" s="1">
        <v>494</v>
      </c>
      <c r="AZ9" s="1">
        <v>4.7971602434077081</v>
      </c>
      <c r="BA9" s="1">
        <v>493</v>
      </c>
      <c r="BB9" s="1">
        <v>4.1602434077079105</v>
      </c>
      <c r="BC9" s="1">
        <v>493</v>
      </c>
      <c r="BD9" s="1">
        <v>4.3938775510204078</v>
      </c>
      <c r="BE9" s="1">
        <v>490</v>
      </c>
      <c r="BF9" s="1">
        <v>4.4489795918367347</v>
      </c>
      <c r="BG9" s="1">
        <v>490</v>
      </c>
      <c r="BH9" s="1">
        <v>4.5092402464065708</v>
      </c>
      <c r="BI9" s="1">
        <v>487</v>
      </c>
    </row>
    <row r="10" spans="1:61" x14ac:dyDescent="0.25">
      <c r="A10" t="str">
        <f t="shared" si="0"/>
        <v>2010UOMusic &amp; Dance</v>
      </c>
      <c r="C10" s="1" t="s">
        <v>59</v>
      </c>
      <c r="D10" s="1" t="s">
        <v>68</v>
      </c>
      <c r="E10" s="1">
        <v>2010</v>
      </c>
      <c r="F10" s="1">
        <v>1</v>
      </c>
      <c r="G10" s="1">
        <v>99</v>
      </c>
      <c r="H10" s="1">
        <v>4.9000000000000004</v>
      </c>
      <c r="I10" s="1">
        <v>80</v>
      </c>
      <c r="J10" s="1">
        <v>4.8499999999999996</v>
      </c>
      <c r="K10" s="1">
        <v>80</v>
      </c>
      <c r="L10" s="1">
        <v>4.4000000000000004</v>
      </c>
      <c r="M10" s="1">
        <v>80</v>
      </c>
      <c r="N10" s="1">
        <v>4.25</v>
      </c>
      <c r="O10" s="1">
        <v>80</v>
      </c>
      <c r="P10" s="1">
        <v>4.3875000000000002</v>
      </c>
      <c r="Q10" s="1">
        <v>80</v>
      </c>
      <c r="R10" s="1">
        <v>4.6124999999999998</v>
      </c>
      <c r="S10" s="1">
        <v>80</v>
      </c>
      <c r="T10" s="1">
        <v>4.3624999999999998</v>
      </c>
      <c r="U10" s="1">
        <v>80</v>
      </c>
      <c r="V10" s="1">
        <v>3.9125000000000001</v>
      </c>
      <c r="W10" s="1">
        <v>80</v>
      </c>
      <c r="X10" s="1">
        <v>4.1875</v>
      </c>
      <c r="Y10" s="1">
        <v>80</v>
      </c>
      <c r="Z10" s="1">
        <v>4.24</v>
      </c>
      <c r="AA10" s="1">
        <v>50</v>
      </c>
      <c r="AB10" s="1">
        <v>4.1399999999999997</v>
      </c>
      <c r="AC10" s="1">
        <v>50</v>
      </c>
      <c r="AD10" s="1">
        <v>4.6399999999999997</v>
      </c>
      <c r="AE10" s="1">
        <v>50</v>
      </c>
      <c r="AF10" s="1">
        <v>4.4230769230769234</v>
      </c>
      <c r="AG10" s="1">
        <v>78</v>
      </c>
      <c r="AH10" s="1">
        <v>4.1866666666666665</v>
      </c>
      <c r="AI10" s="1">
        <v>75</v>
      </c>
      <c r="AJ10" s="1">
        <v>4.0641025641025639</v>
      </c>
      <c r="AK10" s="1">
        <v>78</v>
      </c>
      <c r="AL10" s="1">
        <v>4.4177215189873413</v>
      </c>
      <c r="AM10" s="1">
        <v>79</v>
      </c>
      <c r="AN10" s="1">
        <v>4.9487179487179489</v>
      </c>
      <c r="AO10" s="1">
        <v>78</v>
      </c>
      <c r="AP10" s="1">
        <v>5.115384615384615</v>
      </c>
      <c r="AQ10" s="1">
        <v>78</v>
      </c>
      <c r="AR10" s="1">
        <v>4.1923076923076925</v>
      </c>
      <c r="AS10" s="1">
        <v>78</v>
      </c>
      <c r="AT10" s="1">
        <v>4.5512820512820511</v>
      </c>
      <c r="AU10" s="1">
        <v>78</v>
      </c>
      <c r="AV10" s="1">
        <v>4.8311688311688314</v>
      </c>
      <c r="AW10" s="1">
        <v>77</v>
      </c>
      <c r="AX10" s="1">
        <v>4.9350649350649354</v>
      </c>
      <c r="AY10" s="1">
        <v>77</v>
      </c>
      <c r="AZ10" s="1">
        <v>5.1038961038961039</v>
      </c>
      <c r="BA10" s="1">
        <v>77</v>
      </c>
      <c r="BB10" s="1">
        <v>4.72</v>
      </c>
      <c r="BC10" s="1">
        <v>75</v>
      </c>
      <c r="BD10" s="1">
        <v>4.2666666666666666</v>
      </c>
      <c r="BE10" s="1">
        <v>75</v>
      </c>
      <c r="BF10" s="1">
        <v>4.7763157894736841</v>
      </c>
      <c r="BG10" s="1">
        <v>76</v>
      </c>
      <c r="BH10" s="1">
        <v>4.9342105263157894</v>
      </c>
      <c r="BI10" s="1">
        <v>76</v>
      </c>
    </row>
    <row r="11" spans="1:61" x14ac:dyDescent="0.25">
      <c r="A11" t="str">
        <f t="shared" si="0"/>
        <v>2010UOOther</v>
      </c>
      <c r="C11" s="1" t="s">
        <v>59</v>
      </c>
      <c r="D11" s="1" t="s">
        <v>69</v>
      </c>
      <c r="E11" s="1">
        <v>2010</v>
      </c>
      <c r="F11" s="1">
        <v>1</v>
      </c>
      <c r="G11" s="1">
        <v>614</v>
      </c>
      <c r="H11" s="1">
        <v>4.9180000000000001</v>
      </c>
      <c r="I11" s="1">
        <v>500</v>
      </c>
      <c r="J11" s="1">
        <v>4.6144578313253009</v>
      </c>
      <c r="K11" s="1">
        <v>498</v>
      </c>
      <c r="L11" s="1">
        <v>4.1445783132530121</v>
      </c>
      <c r="M11" s="1">
        <v>498</v>
      </c>
      <c r="N11" s="1">
        <v>4.23943661971831</v>
      </c>
      <c r="O11" s="1">
        <v>497</v>
      </c>
      <c r="P11" s="1">
        <v>3.967741935483871</v>
      </c>
      <c r="Q11" s="1">
        <v>496</v>
      </c>
      <c r="R11" s="1">
        <v>4.9080000000000004</v>
      </c>
      <c r="S11" s="1">
        <v>500</v>
      </c>
      <c r="T11" s="1">
        <v>4.2135728542914173</v>
      </c>
      <c r="U11" s="1">
        <v>501</v>
      </c>
      <c r="V11" s="1">
        <v>3.8775100401606424</v>
      </c>
      <c r="W11" s="1">
        <v>498</v>
      </c>
      <c r="X11" s="1">
        <v>3.963927855711423</v>
      </c>
      <c r="Y11" s="1">
        <v>499</v>
      </c>
      <c r="AA11" s="1">
        <v>0</v>
      </c>
      <c r="AC11" s="1">
        <v>0</v>
      </c>
      <c r="AE11" s="1">
        <v>0</v>
      </c>
      <c r="AF11" s="1">
        <v>4.2204408817635271</v>
      </c>
      <c r="AG11" s="1">
        <v>499</v>
      </c>
      <c r="AH11" s="1">
        <v>4.0795918367346937</v>
      </c>
      <c r="AI11" s="1">
        <v>490</v>
      </c>
      <c r="AJ11" s="1">
        <v>4.151209677419355</v>
      </c>
      <c r="AK11" s="1">
        <v>496</v>
      </c>
      <c r="AL11" s="1">
        <v>4.215725806451613</v>
      </c>
      <c r="AM11" s="1">
        <v>496</v>
      </c>
      <c r="AN11" s="1">
        <v>4.6438631790744465</v>
      </c>
      <c r="AO11" s="1">
        <v>497</v>
      </c>
      <c r="AP11" s="1">
        <v>4.1823647294589179</v>
      </c>
      <c r="AQ11" s="1">
        <v>499</v>
      </c>
      <c r="AR11" s="1">
        <v>4.1362725450901801</v>
      </c>
      <c r="AS11" s="1">
        <v>499</v>
      </c>
      <c r="AT11" s="1">
        <v>4.1931589537223344</v>
      </c>
      <c r="AU11" s="1">
        <v>497</v>
      </c>
      <c r="AV11" s="1">
        <v>4</v>
      </c>
      <c r="AW11" s="1">
        <v>499</v>
      </c>
      <c r="AX11" s="1">
        <v>4.4808853118712273</v>
      </c>
      <c r="AY11" s="1">
        <v>497</v>
      </c>
      <c r="AZ11" s="1">
        <v>4.5483870967741939</v>
      </c>
      <c r="BA11" s="1">
        <v>496</v>
      </c>
      <c r="BB11" s="1">
        <v>4.1303462321792264</v>
      </c>
      <c r="BC11" s="1">
        <v>491</v>
      </c>
      <c r="BD11" s="1">
        <v>4.4471544715447155</v>
      </c>
      <c r="BE11" s="1">
        <v>492</v>
      </c>
      <c r="BF11" s="1">
        <v>4.6315789473684212</v>
      </c>
      <c r="BG11" s="1">
        <v>494</v>
      </c>
      <c r="BH11" s="1">
        <v>4.7489959839357434</v>
      </c>
      <c r="BI11" s="1">
        <v>498</v>
      </c>
    </row>
    <row r="12" spans="1:61" x14ac:dyDescent="0.25">
      <c r="A12" t="str">
        <f t="shared" si="0"/>
        <v>2010UOENVIRONMENTAL STUDIES</v>
      </c>
      <c r="B12" s="1" t="s">
        <v>70</v>
      </c>
      <c r="C12" s="1" t="s">
        <v>59</v>
      </c>
      <c r="D12" s="1" t="s">
        <v>71</v>
      </c>
      <c r="E12" s="1">
        <v>2010</v>
      </c>
      <c r="F12" s="1">
        <v>2</v>
      </c>
      <c r="G12" s="1">
        <v>122</v>
      </c>
      <c r="H12" s="1">
        <v>4.9215686274509807</v>
      </c>
      <c r="I12" s="1">
        <v>102</v>
      </c>
      <c r="J12" s="1">
        <v>4.7352941176470589</v>
      </c>
      <c r="K12" s="1">
        <v>102</v>
      </c>
      <c r="L12" s="1">
        <v>4.3529411764705879</v>
      </c>
      <c r="M12" s="1">
        <v>102</v>
      </c>
      <c r="N12" s="1">
        <v>4.1980198019801982</v>
      </c>
      <c r="O12" s="1">
        <v>101</v>
      </c>
      <c r="P12" s="1">
        <v>3.9705882352941178</v>
      </c>
      <c r="Q12" s="1">
        <v>102</v>
      </c>
      <c r="R12" s="1">
        <v>4.8431372549019605</v>
      </c>
      <c r="S12" s="1">
        <v>102</v>
      </c>
      <c r="T12" s="1">
        <v>4.6078431372549016</v>
      </c>
      <c r="U12" s="1">
        <v>102</v>
      </c>
      <c r="V12" s="1">
        <v>4.0098039215686274</v>
      </c>
      <c r="W12" s="1">
        <v>102</v>
      </c>
      <c r="X12" s="1">
        <v>4.2772277227722775</v>
      </c>
      <c r="Y12" s="1">
        <v>101</v>
      </c>
      <c r="Z12" s="1">
        <v>4.32258064516129</v>
      </c>
      <c r="AA12" s="1">
        <v>62</v>
      </c>
      <c r="AB12" s="1">
        <v>4.0476190476190474</v>
      </c>
      <c r="AC12" s="1">
        <v>63</v>
      </c>
      <c r="AD12" s="1">
        <v>4.6825396825396828</v>
      </c>
      <c r="AE12" s="1">
        <v>63</v>
      </c>
      <c r="AF12" s="1">
        <v>4.1274509803921573</v>
      </c>
      <c r="AG12" s="1">
        <v>102</v>
      </c>
      <c r="AH12" s="1">
        <v>3.96875</v>
      </c>
      <c r="AI12" s="1">
        <v>96</v>
      </c>
      <c r="AJ12" s="1">
        <v>3.9696969696969697</v>
      </c>
      <c r="AK12" s="1">
        <v>99</v>
      </c>
      <c r="AL12" s="1">
        <v>4.0882352941176467</v>
      </c>
      <c r="AM12" s="1">
        <v>102</v>
      </c>
      <c r="AN12" s="1">
        <v>4.57</v>
      </c>
      <c r="AO12" s="1">
        <v>100</v>
      </c>
      <c r="AP12" s="1">
        <v>4.3039215686274508</v>
      </c>
      <c r="AQ12" s="1">
        <v>102</v>
      </c>
      <c r="AR12" s="1">
        <v>4.3168316831683171</v>
      </c>
      <c r="AS12" s="1">
        <v>101</v>
      </c>
      <c r="AT12" s="1">
        <v>3.9411764705882355</v>
      </c>
      <c r="AU12" s="1">
        <v>102</v>
      </c>
      <c r="AV12" s="1">
        <v>3.9019607843137254</v>
      </c>
      <c r="AW12" s="1">
        <v>102</v>
      </c>
      <c r="AX12" s="1">
        <v>4.3960396039603964</v>
      </c>
      <c r="AY12" s="1">
        <v>101</v>
      </c>
      <c r="AZ12" s="1">
        <v>4.891089108910891</v>
      </c>
      <c r="BA12" s="1">
        <v>101</v>
      </c>
      <c r="BB12" s="1">
        <v>4.1568627450980395</v>
      </c>
      <c r="BC12" s="1">
        <v>102</v>
      </c>
      <c r="BD12" s="1">
        <v>4.5</v>
      </c>
      <c r="BE12" s="1">
        <v>102</v>
      </c>
      <c r="BF12" s="1">
        <v>4.5</v>
      </c>
      <c r="BG12" s="1">
        <v>100</v>
      </c>
      <c r="BH12" s="1">
        <v>4.6237623762376234</v>
      </c>
      <c r="BI12" s="1">
        <v>101</v>
      </c>
    </row>
    <row r="13" spans="1:61" x14ac:dyDescent="0.25">
      <c r="A13" t="str">
        <f t="shared" si="0"/>
        <v>2010UOARCHITECTURE &amp; INTERIOR ARCH</v>
      </c>
      <c r="B13" s="1" t="s">
        <v>72</v>
      </c>
      <c r="C13" s="1" t="s">
        <v>59</v>
      </c>
      <c r="D13" s="1" t="s">
        <v>73</v>
      </c>
      <c r="E13" s="1">
        <v>2010</v>
      </c>
      <c r="F13" s="1">
        <v>2</v>
      </c>
      <c r="G13" s="1">
        <v>125</v>
      </c>
      <c r="H13" s="1">
        <v>4.8440366972477067</v>
      </c>
      <c r="I13" s="1">
        <v>109</v>
      </c>
      <c r="J13" s="1">
        <v>5.0181818181818185</v>
      </c>
      <c r="K13" s="1">
        <v>110</v>
      </c>
      <c r="L13" s="1">
        <v>4.2568807339449544</v>
      </c>
      <c r="M13" s="1">
        <v>109</v>
      </c>
      <c r="N13" s="1">
        <v>4.2568807339449544</v>
      </c>
      <c r="O13" s="1">
        <v>109</v>
      </c>
      <c r="P13" s="1">
        <v>5.2962962962962967</v>
      </c>
      <c r="Q13" s="1">
        <v>108</v>
      </c>
      <c r="R13" s="1">
        <v>4.7363636363636363</v>
      </c>
      <c r="S13" s="1">
        <v>110</v>
      </c>
      <c r="T13" s="1">
        <v>4.7431192660550456</v>
      </c>
      <c r="U13" s="1">
        <v>109</v>
      </c>
      <c r="V13" s="1">
        <v>4.2818181818181822</v>
      </c>
      <c r="W13" s="1">
        <v>110</v>
      </c>
      <c r="X13" s="1">
        <v>4.522935779816514</v>
      </c>
      <c r="Y13" s="1">
        <v>109</v>
      </c>
      <c r="Z13" s="1">
        <v>4.3142857142857141</v>
      </c>
      <c r="AA13" s="1">
        <v>70</v>
      </c>
      <c r="AB13" s="1">
        <v>4.5217391304347823</v>
      </c>
      <c r="AC13" s="1">
        <v>69</v>
      </c>
      <c r="AD13" s="1">
        <v>4.867647058823529</v>
      </c>
      <c r="AE13" s="1">
        <v>68</v>
      </c>
      <c r="AF13" s="1">
        <v>3.6422018348623855</v>
      </c>
      <c r="AG13" s="1">
        <v>109</v>
      </c>
      <c r="AH13" s="1">
        <v>3.7809523809523808</v>
      </c>
      <c r="AI13" s="1">
        <v>105</v>
      </c>
      <c r="AJ13" s="1">
        <v>3.5865384615384617</v>
      </c>
      <c r="AK13" s="1">
        <v>104</v>
      </c>
      <c r="AL13" s="1">
        <v>3.5660377358490565</v>
      </c>
      <c r="AM13" s="1">
        <v>106</v>
      </c>
      <c r="AN13" s="1">
        <v>4.6055045871559637</v>
      </c>
      <c r="AO13" s="1">
        <v>109</v>
      </c>
      <c r="AP13" s="1">
        <v>4.2201834862385317</v>
      </c>
      <c r="AQ13" s="1">
        <v>109</v>
      </c>
      <c r="AR13" s="1">
        <v>4.2110091743119265</v>
      </c>
      <c r="AS13" s="1">
        <v>109</v>
      </c>
      <c r="AT13" s="1">
        <v>4.5779816513761471</v>
      </c>
      <c r="AU13" s="1">
        <v>109</v>
      </c>
      <c r="AV13" s="1">
        <v>4.3669724770642198</v>
      </c>
      <c r="AW13" s="1">
        <v>109</v>
      </c>
      <c r="AX13" s="1">
        <v>4.5925925925925926</v>
      </c>
      <c r="AY13" s="1">
        <v>108</v>
      </c>
      <c r="AZ13" s="1">
        <v>5.2962962962962967</v>
      </c>
      <c r="BA13" s="1">
        <v>108</v>
      </c>
      <c r="BB13" s="1">
        <v>4.9537037037037033</v>
      </c>
      <c r="BC13" s="1">
        <v>108</v>
      </c>
      <c r="BD13" s="1">
        <v>4.6788990825688073</v>
      </c>
      <c r="BE13" s="1">
        <v>109</v>
      </c>
      <c r="BF13" s="1">
        <v>4.5555555555555554</v>
      </c>
      <c r="BG13" s="1">
        <v>108</v>
      </c>
      <c r="BH13" s="1">
        <v>4.4859813084112146</v>
      </c>
      <c r="BI13" s="1">
        <v>107</v>
      </c>
    </row>
    <row r="14" spans="1:61" x14ac:dyDescent="0.25">
      <c r="A14" t="str">
        <f t="shared" si="0"/>
        <v>2010UOLANDSCAPE ARCHITECTURE</v>
      </c>
      <c r="B14" s="1" t="s">
        <v>74</v>
      </c>
      <c r="C14" s="1" t="s">
        <v>59</v>
      </c>
      <c r="D14" s="1" t="s">
        <v>75</v>
      </c>
      <c r="E14" s="1">
        <v>2010</v>
      </c>
      <c r="F14" s="1">
        <v>2</v>
      </c>
      <c r="G14" s="1">
        <v>19</v>
      </c>
      <c r="H14" s="1">
        <v>4.882352941176471</v>
      </c>
      <c r="I14" s="1">
        <v>17</v>
      </c>
      <c r="J14" s="1">
        <v>4.9411764705882355</v>
      </c>
      <c r="K14" s="1">
        <v>17</v>
      </c>
      <c r="L14" s="1">
        <v>4.5882352941176467</v>
      </c>
      <c r="M14" s="1">
        <v>17</v>
      </c>
      <c r="N14" s="1">
        <v>4.3529411764705879</v>
      </c>
      <c r="O14" s="1">
        <v>17</v>
      </c>
      <c r="P14" s="1">
        <v>5.1875</v>
      </c>
      <c r="Q14" s="1">
        <v>16</v>
      </c>
      <c r="R14" s="1">
        <v>4.882352941176471</v>
      </c>
      <c r="S14" s="1">
        <v>17</v>
      </c>
      <c r="T14" s="1">
        <v>4.6470588235294121</v>
      </c>
      <c r="U14" s="1">
        <v>17</v>
      </c>
      <c r="V14" s="1">
        <v>4.2352941176470589</v>
      </c>
      <c r="W14" s="1">
        <v>17</v>
      </c>
      <c r="X14" s="1">
        <v>4.5882352941176467</v>
      </c>
      <c r="Y14" s="1">
        <v>17</v>
      </c>
      <c r="Z14" s="1">
        <v>4.5384615384615383</v>
      </c>
      <c r="AA14" s="1">
        <v>13</v>
      </c>
      <c r="AB14" s="1">
        <v>4.4615384615384617</v>
      </c>
      <c r="AC14" s="1">
        <v>13</v>
      </c>
      <c r="AD14" s="1">
        <v>4.7692307692307692</v>
      </c>
      <c r="AE14" s="1">
        <v>13</v>
      </c>
      <c r="AF14" s="1">
        <v>4.2352941176470589</v>
      </c>
      <c r="AG14" s="1">
        <v>17</v>
      </c>
      <c r="AH14" s="1">
        <v>4.375</v>
      </c>
      <c r="AI14" s="1">
        <v>16</v>
      </c>
      <c r="AJ14" s="1">
        <v>4.2941176470588234</v>
      </c>
      <c r="AK14" s="1">
        <v>17</v>
      </c>
      <c r="AL14" s="1">
        <v>4.2941176470588234</v>
      </c>
      <c r="AM14" s="1">
        <v>17</v>
      </c>
      <c r="AN14" s="1">
        <v>5.0588235294117645</v>
      </c>
      <c r="AO14" s="1">
        <v>17</v>
      </c>
      <c r="AP14" s="1">
        <v>4.4705882352941178</v>
      </c>
      <c r="AQ14" s="1">
        <v>17</v>
      </c>
      <c r="AR14" s="1">
        <v>4.4117647058823533</v>
      </c>
      <c r="AS14" s="1">
        <v>17</v>
      </c>
      <c r="AT14" s="1">
        <v>4.7058823529411766</v>
      </c>
      <c r="AU14" s="1">
        <v>17</v>
      </c>
      <c r="AV14" s="1">
        <v>5.1764705882352944</v>
      </c>
      <c r="AW14" s="1">
        <v>17</v>
      </c>
      <c r="AX14" s="1">
        <v>5.117647058823529</v>
      </c>
      <c r="AY14" s="1">
        <v>17</v>
      </c>
      <c r="AZ14" s="1">
        <v>5.4705882352941178</v>
      </c>
      <c r="BA14" s="1">
        <v>17</v>
      </c>
      <c r="BB14" s="1">
        <v>5.2352941176470589</v>
      </c>
      <c r="BC14" s="1">
        <v>17</v>
      </c>
      <c r="BD14" s="1">
        <v>4.7647058823529411</v>
      </c>
      <c r="BE14" s="1">
        <v>17</v>
      </c>
      <c r="BF14" s="1">
        <v>4.882352941176471</v>
      </c>
      <c r="BG14" s="1">
        <v>17</v>
      </c>
      <c r="BH14" s="1">
        <v>4.882352941176471</v>
      </c>
      <c r="BI14" s="1">
        <v>17</v>
      </c>
    </row>
    <row r="15" spans="1:61" x14ac:dyDescent="0.25">
      <c r="A15" t="str">
        <f t="shared" si="0"/>
        <v>2010UOASIAN STUDIES</v>
      </c>
      <c r="B15" s="1" t="s">
        <v>76</v>
      </c>
      <c r="C15" s="1" t="s">
        <v>59</v>
      </c>
      <c r="D15" s="1" t="s">
        <v>77</v>
      </c>
      <c r="E15" s="1">
        <v>2010</v>
      </c>
      <c r="F15" s="1">
        <v>2</v>
      </c>
      <c r="G15" s="1">
        <v>5</v>
      </c>
      <c r="H15" s="1">
        <v>4.666666666666667</v>
      </c>
      <c r="I15" s="1">
        <v>3</v>
      </c>
      <c r="J15" s="1">
        <v>4.333333333333333</v>
      </c>
      <c r="K15" s="1">
        <v>3</v>
      </c>
      <c r="L15" s="1">
        <v>3.6666666666666665</v>
      </c>
      <c r="M15" s="1">
        <v>3</v>
      </c>
      <c r="N15" s="1">
        <v>3.3333333333333335</v>
      </c>
      <c r="O15" s="1">
        <v>3</v>
      </c>
      <c r="P15" s="1">
        <v>3</v>
      </c>
      <c r="Q15" s="1">
        <v>3</v>
      </c>
      <c r="R15" s="1">
        <v>4.333333333333333</v>
      </c>
      <c r="S15" s="1">
        <v>3</v>
      </c>
      <c r="T15" s="1">
        <v>4.666666666666667</v>
      </c>
      <c r="U15" s="1">
        <v>3</v>
      </c>
      <c r="V15" s="1">
        <v>2.6666666666666665</v>
      </c>
      <c r="W15" s="1">
        <v>3</v>
      </c>
      <c r="X15" s="1">
        <v>3</v>
      </c>
      <c r="Y15" s="1">
        <v>3</v>
      </c>
      <c r="Z15" s="1">
        <v>5.5</v>
      </c>
      <c r="AA15" s="1">
        <v>2</v>
      </c>
      <c r="AB15" s="1">
        <v>5</v>
      </c>
      <c r="AC15" s="1">
        <v>2</v>
      </c>
      <c r="AD15" s="1">
        <v>6</v>
      </c>
      <c r="AE15" s="1">
        <v>2</v>
      </c>
      <c r="AF15" s="1">
        <v>3.3333333333333335</v>
      </c>
      <c r="AG15" s="1">
        <v>3</v>
      </c>
      <c r="AH15" s="1">
        <v>3.3333333333333335</v>
      </c>
      <c r="AI15" s="1">
        <v>3</v>
      </c>
      <c r="AJ15" s="1">
        <v>4</v>
      </c>
      <c r="AK15" s="1">
        <v>3</v>
      </c>
      <c r="AL15" s="1">
        <v>4</v>
      </c>
      <c r="AM15" s="1">
        <v>3</v>
      </c>
      <c r="AN15" s="1">
        <v>4.333333333333333</v>
      </c>
      <c r="AO15" s="1">
        <v>3</v>
      </c>
      <c r="AP15" s="1">
        <v>4</v>
      </c>
      <c r="AQ15" s="1">
        <v>3</v>
      </c>
      <c r="AR15" s="1">
        <v>3</v>
      </c>
      <c r="AS15" s="1">
        <v>3</v>
      </c>
      <c r="AT15" s="1">
        <v>4</v>
      </c>
      <c r="AU15" s="1">
        <v>3</v>
      </c>
      <c r="AV15" s="1">
        <v>6</v>
      </c>
      <c r="AW15" s="1">
        <v>3</v>
      </c>
      <c r="AX15" s="1">
        <v>3.6666666666666665</v>
      </c>
      <c r="AY15" s="1">
        <v>3</v>
      </c>
      <c r="AZ15" s="1">
        <v>6</v>
      </c>
      <c r="BA15" s="1">
        <v>3</v>
      </c>
      <c r="BB15" s="1">
        <v>4</v>
      </c>
      <c r="BC15" s="1">
        <v>3</v>
      </c>
      <c r="BD15" s="1">
        <v>5.333333333333333</v>
      </c>
      <c r="BE15" s="1">
        <v>3</v>
      </c>
      <c r="BF15" s="1">
        <v>5</v>
      </c>
      <c r="BG15" s="1">
        <v>3</v>
      </c>
      <c r="BH15" s="1">
        <v>5.333333333333333</v>
      </c>
      <c r="BI15" s="1">
        <v>3</v>
      </c>
    </row>
    <row r="16" spans="1:61" x14ac:dyDescent="0.25">
      <c r="A16" t="str">
        <f t="shared" si="0"/>
        <v>2010UOLATIN AMERICAN STUDIES</v>
      </c>
      <c r="B16" s="1" t="s">
        <v>78</v>
      </c>
      <c r="C16" s="1" t="s">
        <v>59</v>
      </c>
      <c r="D16" s="1" t="s">
        <v>79</v>
      </c>
      <c r="E16" s="1">
        <v>2010</v>
      </c>
      <c r="F16" s="1">
        <v>2</v>
      </c>
      <c r="G16" s="1">
        <v>1</v>
      </c>
      <c r="I16" s="1">
        <v>0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  <c r="U16" s="1">
        <v>0</v>
      </c>
      <c r="W16" s="1">
        <v>0</v>
      </c>
      <c r="Y16" s="1">
        <v>0</v>
      </c>
      <c r="AA16" s="1">
        <v>0</v>
      </c>
      <c r="AC16" s="1">
        <v>0</v>
      </c>
      <c r="AE16" s="1">
        <v>0</v>
      </c>
      <c r="AG16" s="1">
        <v>0</v>
      </c>
      <c r="AI16" s="1">
        <v>0</v>
      </c>
      <c r="AK16" s="1">
        <v>0</v>
      </c>
      <c r="AM16" s="1">
        <v>0</v>
      </c>
      <c r="AO16" s="1">
        <v>0</v>
      </c>
      <c r="AQ16" s="1">
        <v>0</v>
      </c>
      <c r="AS16" s="1">
        <v>0</v>
      </c>
      <c r="AU16" s="1">
        <v>0</v>
      </c>
      <c r="AW16" s="1">
        <v>0</v>
      </c>
      <c r="AY16" s="1">
        <v>0</v>
      </c>
      <c r="BA16" s="1">
        <v>0</v>
      </c>
      <c r="BC16" s="1">
        <v>0</v>
      </c>
      <c r="BE16" s="1">
        <v>0</v>
      </c>
      <c r="BG16" s="1">
        <v>0</v>
      </c>
      <c r="BI16" s="1">
        <v>0</v>
      </c>
    </row>
    <row r="17" spans="1:61" x14ac:dyDescent="0.25">
      <c r="A17" t="str">
        <f t="shared" si="0"/>
        <v>2010UORUSSIAN &amp; EAST EUROPEAN STUDIES</v>
      </c>
      <c r="B17" s="1" t="s">
        <v>80</v>
      </c>
      <c r="C17" s="1" t="s">
        <v>59</v>
      </c>
      <c r="D17" s="1" t="s">
        <v>81</v>
      </c>
      <c r="E17" s="1">
        <v>2010</v>
      </c>
      <c r="F17" s="1">
        <v>2</v>
      </c>
      <c r="G17" s="1">
        <v>7</v>
      </c>
      <c r="H17" s="1">
        <v>5.2857142857142856</v>
      </c>
      <c r="I17" s="1">
        <v>7</v>
      </c>
      <c r="J17" s="1">
        <v>5.2857142857142856</v>
      </c>
      <c r="K17" s="1">
        <v>7</v>
      </c>
      <c r="L17" s="1">
        <v>4.1428571428571432</v>
      </c>
      <c r="M17" s="1">
        <v>7</v>
      </c>
      <c r="N17" s="1">
        <v>4.5714285714285712</v>
      </c>
      <c r="O17" s="1">
        <v>7</v>
      </c>
      <c r="P17" s="1">
        <v>4.7142857142857144</v>
      </c>
      <c r="Q17" s="1">
        <v>7</v>
      </c>
      <c r="R17" s="1">
        <v>5.5714285714285712</v>
      </c>
      <c r="S17" s="1">
        <v>7</v>
      </c>
      <c r="T17" s="1">
        <v>4.7142857142857144</v>
      </c>
      <c r="U17" s="1">
        <v>7</v>
      </c>
      <c r="V17" s="1">
        <v>4.7142857142857144</v>
      </c>
      <c r="W17" s="1">
        <v>7</v>
      </c>
      <c r="X17" s="1">
        <v>4.4285714285714288</v>
      </c>
      <c r="Y17" s="1">
        <v>7</v>
      </c>
      <c r="Z17" s="1">
        <v>4.5</v>
      </c>
      <c r="AA17" s="1">
        <v>2</v>
      </c>
      <c r="AB17" s="1">
        <v>4</v>
      </c>
      <c r="AC17" s="1">
        <v>2</v>
      </c>
      <c r="AD17" s="1">
        <v>4</v>
      </c>
      <c r="AE17" s="1">
        <v>2</v>
      </c>
      <c r="AF17" s="1">
        <v>4.5714285714285712</v>
      </c>
      <c r="AG17" s="1">
        <v>7</v>
      </c>
      <c r="AH17" s="1">
        <v>3.8333333333333335</v>
      </c>
      <c r="AI17" s="1">
        <v>6</v>
      </c>
      <c r="AJ17" s="1">
        <v>3.8333333333333335</v>
      </c>
      <c r="AK17" s="1">
        <v>6</v>
      </c>
      <c r="AL17" s="1">
        <v>4</v>
      </c>
      <c r="AM17" s="1">
        <v>7</v>
      </c>
      <c r="AN17" s="1">
        <v>4.5714285714285712</v>
      </c>
      <c r="AO17" s="1">
        <v>7</v>
      </c>
      <c r="AP17" s="1">
        <v>4.4285714285714288</v>
      </c>
      <c r="AQ17" s="1">
        <v>7</v>
      </c>
      <c r="AR17" s="1">
        <v>3.5714285714285716</v>
      </c>
      <c r="AS17" s="1">
        <v>7</v>
      </c>
      <c r="AT17" s="1">
        <v>4.2857142857142856</v>
      </c>
      <c r="AU17" s="1">
        <v>7</v>
      </c>
      <c r="AV17" s="1">
        <v>4.1428571428571432</v>
      </c>
      <c r="AW17" s="1">
        <v>7</v>
      </c>
      <c r="AX17" s="1">
        <v>4.5714285714285712</v>
      </c>
      <c r="AY17" s="1">
        <v>7</v>
      </c>
      <c r="AZ17" s="1">
        <v>4.8571428571428568</v>
      </c>
      <c r="BA17" s="1">
        <v>7</v>
      </c>
      <c r="BB17" s="1">
        <v>4.2857142857142856</v>
      </c>
      <c r="BC17" s="1">
        <v>7</v>
      </c>
      <c r="BD17" s="1">
        <v>4.2857142857142856</v>
      </c>
      <c r="BE17" s="1">
        <v>7</v>
      </c>
      <c r="BF17" s="1">
        <v>4.2857142857142856</v>
      </c>
      <c r="BG17" s="1">
        <v>7</v>
      </c>
      <c r="BH17" s="1">
        <v>4.1428571428571432</v>
      </c>
      <c r="BI17" s="1">
        <v>7</v>
      </c>
    </row>
    <row r="18" spans="1:61" x14ac:dyDescent="0.25">
      <c r="A18" t="str">
        <f t="shared" si="0"/>
        <v>2010UOWOMEN'S &amp; GENDER STUDIES</v>
      </c>
      <c r="B18" s="1" t="s">
        <v>82</v>
      </c>
      <c r="C18" s="1" t="s">
        <v>59</v>
      </c>
      <c r="D18" s="1" t="s">
        <v>60</v>
      </c>
      <c r="E18" s="1">
        <v>2010</v>
      </c>
      <c r="F18" s="1">
        <v>2</v>
      </c>
      <c r="G18" s="1">
        <v>8</v>
      </c>
      <c r="H18" s="1">
        <v>3.8571428571428572</v>
      </c>
      <c r="I18" s="1">
        <v>7</v>
      </c>
      <c r="J18" s="1">
        <v>4.2857142857142856</v>
      </c>
      <c r="K18" s="1">
        <v>7</v>
      </c>
      <c r="L18" s="1">
        <v>5</v>
      </c>
      <c r="M18" s="1">
        <v>7</v>
      </c>
      <c r="N18" s="1">
        <v>5</v>
      </c>
      <c r="O18" s="1">
        <v>7</v>
      </c>
      <c r="P18" s="1">
        <v>4.833333333333333</v>
      </c>
      <c r="Q18" s="1">
        <v>6</v>
      </c>
      <c r="R18" s="1">
        <v>5.1428571428571432</v>
      </c>
      <c r="S18" s="1">
        <v>7</v>
      </c>
      <c r="T18" s="1">
        <v>4.7142857142857144</v>
      </c>
      <c r="U18" s="1">
        <v>7</v>
      </c>
      <c r="V18" s="1">
        <v>4.1428571428571432</v>
      </c>
      <c r="W18" s="1">
        <v>7</v>
      </c>
      <c r="X18" s="1">
        <v>4.8571428571428568</v>
      </c>
      <c r="Y18" s="1">
        <v>7</v>
      </c>
      <c r="Z18" s="1">
        <v>4.5</v>
      </c>
      <c r="AA18" s="1">
        <v>6</v>
      </c>
      <c r="AB18" s="1">
        <v>4.833333333333333</v>
      </c>
      <c r="AC18" s="1">
        <v>6</v>
      </c>
      <c r="AD18" s="1">
        <v>5</v>
      </c>
      <c r="AE18" s="1">
        <v>5</v>
      </c>
      <c r="AF18" s="1">
        <v>4.8571428571428568</v>
      </c>
      <c r="AG18" s="1">
        <v>7</v>
      </c>
      <c r="AH18" s="1">
        <v>4.8571428571428568</v>
      </c>
      <c r="AI18" s="1">
        <v>7</v>
      </c>
      <c r="AJ18" s="1">
        <v>4.2857142857142856</v>
      </c>
      <c r="AK18" s="1">
        <v>7</v>
      </c>
      <c r="AL18" s="1">
        <v>4.7142857142857144</v>
      </c>
      <c r="AM18" s="1">
        <v>7</v>
      </c>
      <c r="AN18" s="1">
        <v>5</v>
      </c>
      <c r="AO18" s="1">
        <v>7</v>
      </c>
      <c r="AP18" s="1">
        <v>4.5714285714285712</v>
      </c>
      <c r="AQ18" s="1">
        <v>7</v>
      </c>
      <c r="AR18" s="1">
        <v>5</v>
      </c>
      <c r="AS18" s="1">
        <v>7</v>
      </c>
      <c r="AT18" s="1">
        <v>5</v>
      </c>
      <c r="AU18" s="1">
        <v>7</v>
      </c>
      <c r="AV18" s="1">
        <v>4.8571428571428568</v>
      </c>
      <c r="AW18" s="1">
        <v>7</v>
      </c>
      <c r="AX18" s="1">
        <v>5.1428571428571432</v>
      </c>
      <c r="AY18" s="1">
        <v>7</v>
      </c>
      <c r="AZ18" s="1">
        <v>5.4285714285714288</v>
      </c>
      <c r="BA18" s="1">
        <v>7</v>
      </c>
      <c r="BB18" s="1">
        <v>5</v>
      </c>
      <c r="BC18" s="1">
        <v>7</v>
      </c>
      <c r="BD18" s="1">
        <v>5</v>
      </c>
      <c r="BE18" s="1">
        <v>6</v>
      </c>
      <c r="BF18" s="1">
        <v>5.166666666666667</v>
      </c>
      <c r="BG18" s="1">
        <v>6</v>
      </c>
      <c r="BH18" s="1">
        <v>5.166666666666667</v>
      </c>
      <c r="BI18" s="1">
        <v>6</v>
      </c>
    </row>
    <row r="19" spans="1:61" x14ac:dyDescent="0.25">
      <c r="A19" t="str">
        <f t="shared" si="0"/>
        <v>2010UOETHNIC STUDIES</v>
      </c>
      <c r="B19" s="1" t="s">
        <v>83</v>
      </c>
      <c r="C19" s="1" t="s">
        <v>59</v>
      </c>
      <c r="D19" s="1" t="s">
        <v>84</v>
      </c>
      <c r="E19" s="1">
        <v>2010</v>
      </c>
      <c r="F19" s="1">
        <v>2</v>
      </c>
      <c r="G19" s="1">
        <v>8</v>
      </c>
      <c r="H19" s="1">
        <v>4.5714285714285712</v>
      </c>
      <c r="I19" s="1">
        <v>7</v>
      </c>
      <c r="J19" s="1">
        <v>4.2857142857142856</v>
      </c>
      <c r="K19" s="1">
        <v>7</v>
      </c>
      <c r="L19" s="1">
        <v>4.8571428571428568</v>
      </c>
      <c r="M19" s="1">
        <v>7</v>
      </c>
      <c r="N19" s="1">
        <v>4.2857142857142856</v>
      </c>
      <c r="O19" s="1">
        <v>7</v>
      </c>
      <c r="P19" s="1">
        <v>4.1428571428571432</v>
      </c>
      <c r="Q19" s="1">
        <v>7</v>
      </c>
      <c r="R19" s="1">
        <v>4.8571428571428568</v>
      </c>
      <c r="S19" s="1">
        <v>7</v>
      </c>
      <c r="T19" s="1">
        <v>4.8571428571428568</v>
      </c>
      <c r="U19" s="1">
        <v>7</v>
      </c>
      <c r="V19" s="1">
        <v>4.5714285714285712</v>
      </c>
      <c r="W19" s="1">
        <v>7</v>
      </c>
      <c r="X19" s="1">
        <v>4.5714285714285712</v>
      </c>
      <c r="Y19" s="1">
        <v>7</v>
      </c>
      <c r="Z19" s="1">
        <v>4.5714285714285712</v>
      </c>
      <c r="AA19" s="1">
        <v>7</v>
      </c>
      <c r="AB19" s="1">
        <v>4.8571428571428568</v>
      </c>
      <c r="AC19" s="1">
        <v>7</v>
      </c>
      <c r="AD19" s="1">
        <v>5.4285714285714288</v>
      </c>
      <c r="AE19" s="1">
        <v>7</v>
      </c>
      <c r="AF19" s="1">
        <v>5</v>
      </c>
      <c r="AG19" s="1">
        <v>7</v>
      </c>
      <c r="AH19" s="1">
        <v>5</v>
      </c>
      <c r="AI19" s="1">
        <v>7</v>
      </c>
      <c r="AJ19" s="1">
        <v>4.7142857142857144</v>
      </c>
      <c r="AK19" s="1">
        <v>7</v>
      </c>
      <c r="AL19" s="1">
        <v>5.2857142857142856</v>
      </c>
      <c r="AM19" s="1">
        <v>7</v>
      </c>
      <c r="AN19" s="1">
        <v>5.4285714285714288</v>
      </c>
      <c r="AO19" s="1">
        <v>7</v>
      </c>
      <c r="AP19" s="1">
        <v>4.8571428571428568</v>
      </c>
      <c r="AQ19" s="1">
        <v>7</v>
      </c>
      <c r="AR19" s="1">
        <v>4.7142857142857144</v>
      </c>
      <c r="AS19" s="1">
        <v>7</v>
      </c>
      <c r="AT19" s="1">
        <v>4.5714285714285712</v>
      </c>
      <c r="AU19" s="1">
        <v>7</v>
      </c>
      <c r="AV19" s="1">
        <v>4.8571428571428568</v>
      </c>
      <c r="AW19" s="1">
        <v>7</v>
      </c>
      <c r="AX19" s="1">
        <v>5</v>
      </c>
      <c r="AY19" s="1">
        <v>7</v>
      </c>
      <c r="AZ19" s="1">
        <v>4.7142857142857144</v>
      </c>
      <c r="BA19" s="1">
        <v>7</v>
      </c>
      <c r="BB19" s="1">
        <v>4.7142857142857144</v>
      </c>
      <c r="BC19" s="1">
        <v>7</v>
      </c>
      <c r="BD19" s="1">
        <v>4.4285714285714288</v>
      </c>
      <c r="BE19" s="1">
        <v>7</v>
      </c>
      <c r="BF19" s="1">
        <v>5.1428571428571432</v>
      </c>
      <c r="BG19" s="1">
        <v>7</v>
      </c>
      <c r="BH19" s="1">
        <v>4.8571428571428568</v>
      </c>
      <c r="BI19" s="1">
        <v>7</v>
      </c>
    </row>
    <row r="20" spans="1:61" x14ac:dyDescent="0.25">
      <c r="A20" t="str">
        <f t="shared" si="0"/>
        <v>2010UOJOURNALISM &amp; COMMUNICATION</v>
      </c>
      <c r="B20" s="1" t="s">
        <v>85</v>
      </c>
      <c r="C20" s="1" t="s">
        <v>59</v>
      </c>
      <c r="D20" s="1" t="s">
        <v>86</v>
      </c>
      <c r="E20" s="1">
        <v>2010</v>
      </c>
      <c r="F20" s="1">
        <v>2</v>
      </c>
      <c r="G20" s="1">
        <v>347</v>
      </c>
      <c r="H20" s="1">
        <v>4.666666666666667</v>
      </c>
      <c r="I20" s="1">
        <v>279</v>
      </c>
      <c r="J20" s="1">
        <v>4.4910394265232974</v>
      </c>
      <c r="K20" s="1">
        <v>279</v>
      </c>
      <c r="L20" s="1">
        <v>4.246428571428571</v>
      </c>
      <c r="M20" s="1">
        <v>280</v>
      </c>
      <c r="N20" s="1">
        <v>4.5178571428571432</v>
      </c>
      <c r="O20" s="1">
        <v>280</v>
      </c>
      <c r="P20" s="1">
        <v>4.5035971223021587</v>
      </c>
      <c r="Q20" s="1">
        <v>278</v>
      </c>
      <c r="R20" s="1">
        <v>5.0394265232974913</v>
      </c>
      <c r="S20" s="1">
        <v>279</v>
      </c>
      <c r="T20" s="1">
        <v>4.5791366906474824</v>
      </c>
      <c r="U20" s="1">
        <v>278</v>
      </c>
      <c r="V20" s="1">
        <v>4.2867383512544803</v>
      </c>
      <c r="W20" s="1">
        <v>279</v>
      </c>
      <c r="X20" s="1">
        <v>4.225806451612903</v>
      </c>
      <c r="Y20" s="1">
        <v>279</v>
      </c>
      <c r="Z20" s="1">
        <v>4.3989637305699478</v>
      </c>
      <c r="AA20" s="1">
        <v>193</v>
      </c>
      <c r="AB20" s="1">
        <v>4.162303664921466</v>
      </c>
      <c r="AC20" s="1">
        <v>191</v>
      </c>
      <c r="AD20" s="1">
        <v>4.8042328042328046</v>
      </c>
      <c r="AE20" s="1">
        <v>189</v>
      </c>
      <c r="AF20" s="1">
        <v>4.5663082437275984</v>
      </c>
      <c r="AG20" s="1">
        <v>279</v>
      </c>
      <c r="AH20" s="1">
        <v>4.029739776951673</v>
      </c>
      <c r="AI20" s="1">
        <v>269</v>
      </c>
      <c r="AJ20" s="1">
        <v>4.4492753623188408</v>
      </c>
      <c r="AK20" s="1">
        <v>276</v>
      </c>
      <c r="AL20" s="1">
        <v>4.6425992779783396</v>
      </c>
      <c r="AM20" s="1">
        <v>277</v>
      </c>
      <c r="AN20" s="1">
        <v>4.7892857142857146</v>
      </c>
      <c r="AO20" s="1">
        <v>280</v>
      </c>
      <c r="AP20" s="1">
        <v>4.2222222222222223</v>
      </c>
      <c r="AQ20" s="1">
        <v>279</v>
      </c>
      <c r="AR20" s="1">
        <v>4.2142857142857144</v>
      </c>
      <c r="AS20" s="1">
        <v>280</v>
      </c>
      <c r="AT20" s="1">
        <v>4.1678571428571427</v>
      </c>
      <c r="AU20" s="1">
        <v>280</v>
      </c>
      <c r="AV20" s="1">
        <v>4.1708185053380786</v>
      </c>
      <c r="AW20" s="1">
        <v>281</v>
      </c>
      <c r="AX20" s="1">
        <v>4.612903225806452</v>
      </c>
      <c r="AY20" s="1">
        <v>279</v>
      </c>
      <c r="AZ20" s="1">
        <v>5.0931899641577063</v>
      </c>
      <c r="BA20" s="1">
        <v>279</v>
      </c>
      <c r="BB20" s="1">
        <v>4.462633451957295</v>
      </c>
      <c r="BC20" s="1">
        <v>281</v>
      </c>
      <c r="BD20" s="1">
        <v>4.4107142857142856</v>
      </c>
      <c r="BE20" s="1">
        <v>280</v>
      </c>
      <c r="BF20" s="1">
        <v>4.6263345195729535</v>
      </c>
      <c r="BG20" s="1">
        <v>281</v>
      </c>
      <c r="BH20" s="1">
        <v>4.7733812949640289</v>
      </c>
      <c r="BI20" s="1">
        <v>278</v>
      </c>
    </row>
    <row r="21" spans="1:61" x14ac:dyDescent="0.25">
      <c r="A21" t="str">
        <f t="shared" si="0"/>
        <v>2010UOCOMPUTER &amp; INFORMATION SCIENCE</v>
      </c>
      <c r="B21" s="1" t="s">
        <v>87</v>
      </c>
      <c r="C21" s="1" t="s">
        <v>59</v>
      </c>
      <c r="D21" s="1" t="s">
        <v>88</v>
      </c>
      <c r="E21" s="1">
        <v>2010</v>
      </c>
      <c r="F21" s="1">
        <v>2</v>
      </c>
      <c r="G21" s="1">
        <v>50</v>
      </c>
      <c r="H21" s="1">
        <v>5</v>
      </c>
      <c r="I21" s="1">
        <v>35</v>
      </c>
      <c r="J21" s="1">
        <v>5.0285714285714285</v>
      </c>
      <c r="K21" s="1">
        <v>35</v>
      </c>
      <c r="L21" s="1">
        <v>4.3428571428571425</v>
      </c>
      <c r="M21" s="1">
        <v>35</v>
      </c>
      <c r="N21" s="1">
        <v>3.9714285714285715</v>
      </c>
      <c r="O21" s="1">
        <v>35</v>
      </c>
      <c r="P21" s="1">
        <v>3.9714285714285715</v>
      </c>
      <c r="Q21" s="1">
        <v>35</v>
      </c>
      <c r="R21" s="1">
        <v>4.583333333333333</v>
      </c>
      <c r="S21" s="1">
        <v>36</v>
      </c>
      <c r="T21" s="1">
        <v>3.9722222222222223</v>
      </c>
      <c r="U21" s="1">
        <v>36</v>
      </c>
      <c r="V21" s="1">
        <v>3.8055555555555554</v>
      </c>
      <c r="W21" s="1">
        <v>36</v>
      </c>
      <c r="X21" s="1">
        <v>3.9166666666666665</v>
      </c>
      <c r="Y21" s="1">
        <v>36</v>
      </c>
      <c r="Z21" s="1">
        <v>3.8947368421052633</v>
      </c>
      <c r="AA21" s="1">
        <v>19</v>
      </c>
      <c r="AB21" s="1">
        <v>4.0555555555555554</v>
      </c>
      <c r="AC21" s="1">
        <v>18</v>
      </c>
      <c r="AD21" s="1">
        <v>4.1578947368421053</v>
      </c>
      <c r="AE21" s="1">
        <v>19</v>
      </c>
      <c r="AF21" s="1">
        <v>3.7027027027027026</v>
      </c>
      <c r="AG21" s="1">
        <v>37</v>
      </c>
      <c r="AH21" s="1">
        <v>3.9166666666666665</v>
      </c>
      <c r="AI21" s="1">
        <v>36</v>
      </c>
      <c r="AJ21" s="1">
        <v>4</v>
      </c>
      <c r="AK21" s="1">
        <v>36</v>
      </c>
      <c r="AL21" s="1">
        <v>4.083333333333333</v>
      </c>
      <c r="AM21" s="1">
        <v>36</v>
      </c>
      <c r="AN21" s="1">
        <v>4.1351351351351351</v>
      </c>
      <c r="AO21" s="1">
        <v>37</v>
      </c>
      <c r="AP21" s="1">
        <v>3.7027027027027026</v>
      </c>
      <c r="AQ21" s="1">
        <v>37</v>
      </c>
      <c r="AR21" s="1">
        <v>4.1621621621621623</v>
      </c>
      <c r="AS21" s="1">
        <v>37</v>
      </c>
      <c r="AT21" s="1">
        <v>4.1081081081081079</v>
      </c>
      <c r="AU21" s="1">
        <v>37</v>
      </c>
      <c r="AV21" s="1">
        <v>4.3888888888888893</v>
      </c>
      <c r="AW21" s="1">
        <v>36</v>
      </c>
      <c r="AX21" s="1">
        <v>4.4594594594594597</v>
      </c>
      <c r="AY21" s="1">
        <v>37</v>
      </c>
      <c r="AZ21" s="1">
        <v>4.8378378378378377</v>
      </c>
      <c r="BA21" s="1">
        <v>37</v>
      </c>
      <c r="BB21" s="1">
        <v>4.4324324324324325</v>
      </c>
      <c r="BC21" s="1">
        <v>37</v>
      </c>
      <c r="BD21" s="1">
        <v>4.2162162162162158</v>
      </c>
      <c r="BE21" s="1">
        <v>37</v>
      </c>
      <c r="BF21" s="1">
        <v>4.5588235294117645</v>
      </c>
      <c r="BG21" s="1">
        <v>34</v>
      </c>
      <c r="BH21" s="1">
        <v>4.6388888888888893</v>
      </c>
      <c r="BI21" s="1">
        <v>36</v>
      </c>
    </row>
    <row r="22" spans="1:61" x14ac:dyDescent="0.25">
      <c r="A22" t="str">
        <f t="shared" si="0"/>
        <v>2010UOEDUCATIONAL STUDIES</v>
      </c>
      <c r="B22" s="1" t="s">
        <v>89</v>
      </c>
      <c r="C22" s="1" t="s">
        <v>59</v>
      </c>
      <c r="D22" s="1" t="s">
        <v>90</v>
      </c>
      <c r="E22" s="1">
        <v>2010</v>
      </c>
      <c r="F22" s="1">
        <v>2</v>
      </c>
      <c r="G22" s="1">
        <v>83</v>
      </c>
      <c r="H22" s="1">
        <v>4.5757575757575761</v>
      </c>
      <c r="I22" s="1">
        <v>66</v>
      </c>
      <c r="J22" s="1">
        <v>4.6212121212121211</v>
      </c>
      <c r="K22" s="1">
        <v>66</v>
      </c>
      <c r="L22" s="1">
        <v>4.2424242424242422</v>
      </c>
      <c r="M22" s="1">
        <v>66</v>
      </c>
      <c r="N22" s="1">
        <v>4.2727272727272725</v>
      </c>
      <c r="O22" s="1">
        <v>66</v>
      </c>
      <c r="P22" s="1">
        <v>4.1538461538461542</v>
      </c>
      <c r="Q22" s="1">
        <v>65</v>
      </c>
      <c r="R22" s="1">
        <v>4.6716417910447765</v>
      </c>
      <c r="S22" s="1">
        <v>67</v>
      </c>
      <c r="T22" s="1">
        <v>4.2537313432835822</v>
      </c>
      <c r="U22" s="1">
        <v>67</v>
      </c>
      <c r="V22" s="1">
        <v>3.6119402985074629</v>
      </c>
      <c r="W22" s="1">
        <v>67</v>
      </c>
      <c r="X22" s="1">
        <v>3.9850746268656718</v>
      </c>
      <c r="Y22" s="1">
        <v>67</v>
      </c>
      <c r="Z22" s="1">
        <v>4.1388888888888893</v>
      </c>
      <c r="AA22" s="1">
        <v>36</v>
      </c>
      <c r="AB22" s="1">
        <v>4.416666666666667</v>
      </c>
      <c r="AC22" s="1">
        <v>36</v>
      </c>
      <c r="AD22" s="1">
        <v>4.2285714285714286</v>
      </c>
      <c r="AE22" s="1">
        <v>35</v>
      </c>
      <c r="AF22" s="1">
        <v>4.2537313432835822</v>
      </c>
      <c r="AG22" s="1">
        <v>67</v>
      </c>
      <c r="AH22" s="1">
        <v>4.1846153846153848</v>
      </c>
      <c r="AI22" s="1">
        <v>65</v>
      </c>
      <c r="AJ22" s="1">
        <v>4.2686567164179108</v>
      </c>
      <c r="AK22" s="1">
        <v>67</v>
      </c>
      <c r="AL22" s="1">
        <v>4.1343283582089549</v>
      </c>
      <c r="AM22" s="1">
        <v>67</v>
      </c>
      <c r="AN22" s="1">
        <v>4.4925373134328357</v>
      </c>
      <c r="AO22" s="1">
        <v>67</v>
      </c>
      <c r="AP22" s="1">
        <v>4.3787878787878789</v>
      </c>
      <c r="AQ22" s="1">
        <v>66</v>
      </c>
      <c r="AR22" s="1">
        <v>4.1940298507462686</v>
      </c>
      <c r="AS22" s="1">
        <v>67</v>
      </c>
      <c r="AT22" s="1">
        <v>4.2835820895522385</v>
      </c>
      <c r="AU22" s="1">
        <v>67</v>
      </c>
      <c r="AV22" s="1">
        <v>4.3880597014925371</v>
      </c>
      <c r="AW22" s="1">
        <v>67</v>
      </c>
      <c r="AX22" s="1">
        <v>4.5671641791044779</v>
      </c>
      <c r="AY22" s="1">
        <v>67</v>
      </c>
      <c r="AZ22" s="1">
        <v>4.8181818181818183</v>
      </c>
      <c r="BA22" s="1">
        <v>66</v>
      </c>
      <c r="BB22" s="1">
        <v>4.1515151515151514</v>
      </c>
      <c r="BC22" s="1">
        <v>66</v>
      </c>
      <c r="BD22" s="1">
        <v>4.2575757575757578</v>
      </c>
      <c r="BE22" s="1">
        <v>66</v>
      </c>
      <c r="BF22" s="1">
        <v>4.615384615384615</v>
      </c>
      <c r="BG22" s="1">
        <v>65</v>
      </c>
      <c r="BH22" s="1">
        <v>4.6515151515151514</v>
      </c>
      <c r="BI22" s="1">
        <v>66</v>
      </c>
    </row>
    <row r="23" spans="1:61" x14ac:dyDescent="0.25">
      <c r="A23" t="str">
        <f t="shared" si="0"/>
        <v>2010UOSPECIAL EDUCATION</v>
      </c>
      <c r="B23" s="1" t="s">
        <v>91</v>
      </c>
      <c r="C23" s="1" t="s">
        <v>59</v>
      </c>
      <c r="D23" s="1" t="s">
        <v>92</v>
      </c>
      <c r="E23" s="1">
        <v>2010</v>
      </c>
      <c r="F23" s="1">
        <v>2</v>
      </c>
      <c r="G23" s="1">
        <v>41</v>
      </c>
      <c r="H23" s="1">
        <v>5.3611111111111107</v>
      </c>
      <c r="I23" s="1">
        <v>36</v>
      </c>
      <c r="J23" s="1">
        <v>5.0555555555555554</v>
      </c>
      <c r="K23" s="1">
        <v>36</v>
      </c>
      <c r="L23" s="1">
        <v>4.333333333333333</v>
      </c>
      <c r="M23" s="1">
        <v>36</v>
      </c>
      <c r="N23" s="1">
        <v>4.5277777777777777</v>
      </c>
      <c r="O23" s="1">
        <v>36</v>
      </c>
      <c r="P23" s="1">
        <v>3.7714285714285714</v>
      </c>
      <c r="Q23" s="1">
        <v>35</v>
      </c>
      <c r="R23" s="1">
        <v>4.8611111111111107</v>
      </c>
      <c r="S23" s="1">
        <v>36</v>
      </c>
      <c r="T23" s="1">
        <v>4.5</v>
      </c>
      <c r="U23" s="1">
        <v>36</v>
      </c>
      <c r="V23" s="1">
        <v>3.75</v>
      </c>
      <c r="W23" s="1">
        <v>36</v>
      </c>
      <c r="X23" s="1">
        <v>3.75</v>
      </c>
      <c r="Y23" s="1">
        <v>36</v>
      </c>
      <c r="Z23" s="1">
        <v>4.9259259259259256</v>
      </c>
      <c r="AA23" s="1">
        <v>27</v>
      </c>
      <c r="AB23" s="1">
        <v>4.8888888888888893</v>
      </c>
      <c r="AC23" s="1">
        <v>27</v>
      </c>
      <c r="AD23" s="1">
        <v>5.1538461538461542</v>
      </c>
      <c r="AE23" s="1">
        <v>26</v>
      </c>
      <c r="AF23" s="1">
        <v>4.916666666666667</v>
      </c>
      <c r="AG23" s="1">
        <v>36</v>
      </c>
      <c r="AH23" s="1">
        <v>4.2121212121212119</v>
      </c>
      <c r="AI23" s="1">
        <v>33</v>
      </c>
      <c r="AJ23" s="1">
        <v>4.4571428571428573</v>
      </c>
      <c r="AK23" s="1">
        <v>35</v>
      </c>
      <c r="AL23" s="1">
        <v>4.7777777777777777</v>
      </c>
      <c r="AM23" s="1">
        <v>36</v>
      </c>
      <c r="AN23" s="1">
        <v>4.9722222222222223</v>
      </c>
      <c r="AO23" s="1">
        <v>36</v>
      </c>
      <c r="AP23" s="1">
        <v>4.7058823529411766</v>
      </c>
      <c r="AQ23" s="1">
        <v>34</v>
      </c>
      <c r="AR23" s="1">
        <v>4.4722222222222223</v>
      </c>
      <c r="AS23" s="1">
        <v>36</v>
      </c>
      <c r="AT23" s="1">
        <v>4.7777777777777777</v>
      </c>
      <c r="AU23" s="1">
        <v>36</v>
      </c>
      <c r="AV23" s="1">
        <v>4.4444444444444446</v>
      </c>
      <c r="AW23" s="1">
        <v>36</v>
      </c>
      <c r="AX23" s="1">
        <v>4.7142857142857144</v>
      </c>
      <c r="AY23" s="1">
        <v>35</v>
      </c>
      <c r="AZ23" s="1">
        <v>5.2777777777777777</v>
      </c>
      <c r="BA23" s="1">
        <v>36</v>
      </c>
      <c r="BB23" s="1">
        <v>4.4545454545454541</v>
      </c>
      <c r="BC23" s="1">
        <v>33</v>
      </c>
      <c r="BD23" s="1">
        <v>4.0588235294117645</v>
      </c>
      <c r="BE23" s="1">
        <v>34</v>
      </c>
      <c r="BF23" s="1">
        <v>4.8</v>
      </c>
      <c r="BG23" s="1">
        <v>35</v>
      </c>
      <c r="BH23" s="1">
        <v>4.75</v>
      </c>
      <c r="BI23" s="1">
        <v>36</v>
      </c>
    </row>
    <row r="24" spans="1:61" x14ac:dyDescent="0.25">
      <c r="A24" t="str">
        <f t="shared" si="0"/>
        <v>2010UOLINGUISTICS</v>
      </c>
      <c r="B24" s="1" t="s">
        <v>93</v>
      </c>
      <c r="C24" s="1" t="s">
        <v>59</v>
      </c>
      <c r="D24" s="1" t="s">
        <v>94</v>
      </c>
      <c r="E24" s="1">
        <v>2010</v>
      </c>
      <c r="F24" s="1">
        <v>2</v>
      </c>
      <c r="G24" s="1">
        <v>44</v>
      </c>
      <c r="H24" s="1">
        <v>4.7368421052631575</v>
      </c>
      <c r="I24" s="1">
        <v>38</v>
      </c>
      <c r="J24" s="1">
        <v>5.0526315789473681</v>
      </c>
      <c r="K24" s="1">
        <v>38</v>
      </c>
      <c r="L24" s="1">
        <v>4.2631578947368425</v>
      </c>
      <c r="M24" s="1">
        <v>38</v>
      </c>
      <c r="N24" s="1">
        <v>4.1578947368421053</v>
      </c>
      <c r="O24" s="1">
        <v>38</v>
      </c>
      <c r="P24" s="1">
        <v>3.8947368421052633</v>
      </c>
      <c r="Q24" s="1">
        <v>38</v>
      </c>
      <c r="R24" s="1">
        <v>4.7692307692307692</v>
      </c>
      <c r="S24" s="1">
        <v>39</v>
      </c>
      <c r="T24" s="1">
        <v>4.2820512820512819</v>
      </c>
      <c r="U24" s="1">
        <v>39</v>
      </c>
      <c r="V24" s="1">
        <v>3.8974358974358974</v>
      </c>
      <c r="W24" s="1">
        <v>39</v>
      </c>
      <c r="X24" s="1">
        <v>4.1025641025641022</v>
      </c>
      <c r="Y24" s="1">
        <v>39</v>
      </c>
      <c r="Z24" s="1">
        <v>4.3703703703703702</v>
      </c>
      <c r="AA24" s="1">
        <v>27</v>
      </c>
      <c r="AB24" s="1">
        <v>4.2222222222222223</v>
      </c>
      <c r="AC24" s="1">
        <v>27</v>
      </c>
      <c r="AD24" s="1">
        <v>5.0370370370370372</v>
      </c>
      <c r="AE24" s="1">
        <v>27</v>
      </c>
      <c r="AF24" s="1">
        <v>4.3421052631578947</v>
      </c>
      <c r="AG24" s="1">
        <v>38</v>
      </c>
      <c r="AH24" s="1">
        <v>3.9729729729729728</v>
      </c>
      <c r="AI24" s="1">
        <v>37</v>
      </c>
      <c r="AJ24" s="1">
        <v>3.763157894736842</v>
      </c>
      <c r="AK24" s="1">
        <v>38</v>
      </c>
      <c r="AL24" s="1">
        <v>4.333333333333333</v>
      </c>
      <c r="AM24" s="1">
        <v>39</v>
      </c>
      <c r="AN24" s="1">
        <v>4.8461538461538458</v>
      </c>
      <c r="AO24" s="1">
        <v>39</v>
      </c>
      <c r="AP24" s="1">
        <v>4.3684210526315788</v>
      </c>
      <c r="AQ24" s="1">
        <v>38</v>
      </c>
      <c r="AR24" s="1">
        <v>4.0512820512820511</v>
      </c>
      <c r="AS24" s="1">
        <v>39</v>
      </c>
      <c r="AT24" s="1">
        <v>4.2894736842105265</v>
      </c>
      <c r="AU24" s="1">
        <v>38</v>
      </c>
      <c r="AV24" s="1">
        <v>4.5526315789473681</v>
      </c>
      <c r="AW24" s="1">
        <v>38</v>
      </c>
      <c r="AX24" s="1">
        <v>4.6315789473684212</v>
      </c>
      <c r="AY24" s="1">
        <v>38</v>
      </c>
      <c r="AZ24" s="1">
        <v>5.1842105263157894</v>
      </c>
      <c r="BA24" s="1">
        <v>38</v>
      </c>
      <c r="BB24" s="1">
        <v>4.2702702702702702</v>
      </c>
      <c r="BC24" s="1">
        <v>37</v>
      </c>
      <c r="BD24" s="1">
        <v>4.1081081081081079</v>
      </c>
      <c r="BE24" s="1">
        <v>37</v>
      </c>
      <c r="BF24" s="1">
        <v>4.3947368421052628</v>
      </c>
      <c r="BG24" s="1">
        <v>38</v>
      </c>
      <c r="BH24" s="1">
        <v>4.5263157894736841</v>
      </c>
      <c r="BI24" s="1">
        <v>38</v>
      </c>
    </row>
    <row r="25" spans="1:61" x14ac:dyDescent="0.25">
      <c r="A25" t="str">
        <f t="shared" si="0"/>
        <v>2010UOCOMPARATIVE LITERATURE</v>
      </c>
      <c r="B25" s="1" t="s">
        <v>95</v>
      </c>
      <c r="C25" s="1" t="s">
        <v>59</v>
      </c>
      <c r="D25" s="1" t="s">
        <v>96</v>
      </c>
      <c r="E25" s="1">
        <v>2010</v>
      </c>
      <c r="F25" s="1">
        <v>2</v>
      </c>
      <c r="G25" s="1">
        <v>9</v>
      </c>
      <c r="H25" s="1">
        <v>4.125</v>
      </c>
      <c r="I25" s="1">
        <v>8</v>
      </c>
      <c r="J25" s="1">
        <v>4.5</v>
      </c>
      <c r="K25" s="1">
        <v>8</v>
      </c>
      <c r="L25" s="1">
        <v>4</v>
      </c>
      <c r="M25" s="1">
        <v>8</v>
      </c>
      <c r="N25" s="1">
        <v>5</v>
      </c>
      <c r="O25" s="1">
        <v>8</v>
      </c>
      <c r="P25" s="1">
        <v>5</v>
      </c>
      <c r="Q25" s="1">
        <v>8</v>
      </c>
      <c r="R25" s="1">
        <v>5.5</v>
      </c>
      <c r="S25" s="1">
        <v>8</v>
      </c>
      <c r="T25" s="1">
        <v>5.125</v>
      </c>
      <c r="U25" s="1">
        <v>8</v>
      </c>
      <c r="V25" s="1">
        <v>3.875</v>
      </c>
      <c r="W25" s="1">
        <v>8</v>
      </c>
      <c r="X25" s="1">
        <v>4.875</v>
      </c>
      <c r="Y25" s="1">
        <v>8</v>
      </c>
      <c r="Z25" s="1">
        <v>4.25</v>
      </c>
      <c r="AA25" s="1">
        <v>8</v>
      </c>
      <c r="AB25" s="1">
        <v>4.75</v>
      </c>
      <c r="AC25" s="1">
        <v>8</v>
      </c>
      <c r="AD25" s="1">
        <v>4.75</v>
      </c>
      <c r="AE25" s="1">
        <v>8</v>
      </c>
      <c r="AF25" s="1">
        <v>4.75</v>
      </c>
      <c r="AG25" s="1">
        <v>8</v>
      </c>
      <c r="AH25" s="1">
        <v>4.375</v>
      </c>
      <c r="AI25" s="1">
        <v>8</v>
      </c>
      <c r="AJ25" s="1">
        <v>4.375</v>
      </c>
      <c r="AK25" s="1">
        <v>8</v>
      </c>
      <c r="AL25" s="1">
        <v>4.375</v>
      </c>
      <c r="AM25" s="1">
        <v>8</v>
      </c>
      <c r="AN25" s="1">
        <v>5.5</v>
      </c>
      <c r="AO25" s="1">
        <v>8</v>
      </c>
      <c r="AP25" s="1">
        <v>5.125</v>
      </c>
      <c r="AQ25" s="1">
        <v>8</v>
      </c>
      <c r="AR25" s="1">
        <v>5</v>
      </c>
      <c r="AS25" s="1">
        <v>8</v>
      </c>
      <c r="AT25" s="1">
        <v>4.125</v>
      </c>
      <c r="AU25" s="1">
        <v>8</v>
      </c>
      <c r="AV25" s="1">
        <v>4.75</v>
      </c>
      <c r="AW25" s="1">
        <v>8</v>
      </c>
      <c r="AX25" s="1">
        <v>5.125</v>
      </c>
      <c r="AY25" s="1">
        <v>8</v>
      </c>
      <c r="AZ25" s="1">
        <v>5.8571428571428568</v>
      </c>
      <c r="BA25" s="1">
        <v>7</v>
      </c>
      <c r="BB25" s="1">
        <v>5.125</v>
      </c>
      <c r="BC25" s="1">
        <v>8</v>
      </c>
      <c r="BD25" s="1">
        <v>4.875</v>
      </c>
      <c r="BE25" s="1">
        <v>8</v>
      </c>
      <c r="BF25" s="1">
        <v>4.625</v>
      </c>
      <c r="BG25" s="1">
        <v>8</v>
      </c>
      <c r="BH25" s="1">
        <v>4.5</v>
      </c>
      <c r="BI25" s="1">
        <v>8</v>
      </c>
    </row>
    <row r="26" spans="1:61" x14ac:dyDescent="0.25">
      <c r="A26" t="str">
        <f t="shared" si="0"/>
        <v>2010UOE ASIAN LANGUAGES &amp; LITERATURE</v>
      </c>
      <c r="B26" s="1" t="s">
        <v>97</v>
      </c>
      <c r="C26" s="1" t="s">
        <v>59</v>
      </c>
      <c r="D26" s="1" t="s">
        <v>98</v>
      </c>
      <c r="E26" s="1">
        <v>2010</v>
      </c>
      <c r="F26" s="1">
        <v>2</v>
      </c>
      <c r="G26" s="1">
        <v>40</v>
      </c>
      <c r="H26" s="1">
        <v>4.9375</v>
      </c>
      <c r="I26" s="1">
        <v>32</v>
      </c>
      <c r="J26" s="1">
        <v>3.96875</v>
      </c>
      <c r="K26" s="1">
        <v>32</v>
      </c>
      <c r="L26" s="1">
        <v>3.25</v>
      </c>
      <c r="M26" s="1">
        <v>32</v>
      </c>
      <c r="N26" s="1">
        <v>3.4375</v>
      </c>
      <c r="O26" s="1">
        <v>32</v>
      </c>
      <c r="P26" s="1">
        <v>3.625</v>
      </c>
      <c r="Q26" s="1">
        <v>32</v>
      </c>
      <c r="R26" s="1">
        <v>4.8125</v>
      </c>
      <c r="S26" s="1">
        <v>32</v>
      </c>
      <c r="T26" s="1">
        <v>4.25</v>
      </c>
      <c r="U26" s="1">
        <v>32</v>
      </c>
      <c r="V26" s="1">
        <v>3.59375</v>
      </c>
      <c r="W26" s="1">
        <v>32</v>
      </c>
      <c r="X26" s="1">
        <v>3.78125</v>
      </c>
      <c r="Y26" s="1">
        <v>32</v>
      </c>
      <c r="Z26" s="1">
        <v>4.25</v>
      </c>
      <c r="AA26" s="1">
        <v>24</v>
      </c>
      <c r="AB26" s="1">
        <v>4.375</v>
      </c>
      <c r="AC26" s="1">
        <v>24</v>
      </c>
      <c r="AD26" s="1">
        <v>4.666666666666667</v>
      </c>
      <c r="AE26" s="1">
        <v>24</v>
      </c>
      <c r="AF26" s="1">
        <v>4.419354838709677</v>
      </c>
      <c r="AG26" s="1">
        <v>31</v>
      </c>
      <c r="AH26" s="1">
        <v>3.90625</v>
      </c>
      <c r="AI26" s="1">
        <v>32</v>
      </c>
      <c r="AJ26" s="1">
        <v>4.1875</v>
      </c>
      <c r="AK26" s="1">
        <v>32</v>
      </c>
      <c r="AL26" s="1">
        <v>4.258064516129032</v>
      </c>
      <c r="AM26" s="1">
        <v>31</v>
      </c>
      <c r="AN26" s="1">
        <v>4.875</v>
      </c>
      <c r="AO26" s="1">
        <v>32</v>
      </c>
      <c r="AP26" s="1">
        <v>4.65625</v>
      </c>
      <c r="AQ26" s="1">
        <v>32</v>
      </c>
      <c r="AR26" s="1">
        <v>4.5</v>
      </c>
      <c r="AS26" s="1">
        <v>32</v>
      </c>
      <c r="AT26" s="1">
        <v>4.5625</v>
      </c>
      <c r="AU26" s="1">
        <v>32</v>
      </c>
      <c r="AV26" s="1">
        <v>4.6875</v>
      </c>
      <c r="AW26" s="1">
        <v>32</v>
      </c>
      <c r="AX26" s="1">
        <v>4.625</v>
      </c>
      <c r="AY26" s="1">
        <v>32</v>
      </c>
      <c r="AZ26" s="1">
        <v>5.15625</v>
      </c>
      <c r="BA26" s="1">
        <v>32</v>
      </c>
      <c r="BB26" s="1">
        <v>4.09375</v>
      </c>
      <c r="BC26" s="1">
        <v>32</v>
      </c>
      <c r="BD26" s="1">
        <v>4.8125</v>
      </c>
      <c r="BE26" s="1">
        <v>32</v>
      </c>
      <c r="BF26" s="1">
        <v>4.4375</v>
      </c>
      <c r="BG26" s="1">
        <v>32</v>
      </c>
      <c r="BH26" s="1">
        <v>4.59375</v>
      </c>
      <c r="BI26" s="1">
        <v>32</v>
      </c>
    </row>
    <row r="27" spans="1:61" x14ac:dyDescent="0.25">
      <c r="A27" t="str">
        <f t="shared" si="0"/>
        <v>2010UOGERMAN LANGUAGES &amp; LITERATURE</v>
      </c>
      <c r="B27" s="1" t="s">
        <v>99</v>
      </c>
      <c r="C27" s="1" t="s">
        <v>59</v>
      </c>
      <c r="D27" s="1" t="s">
        <v>100</v>
      </c>
      <c r="E27" s="1">
        <v>2010</v>
      </c>
      <c r="F27" s="1">
        <v>2</v>
      </c>
      <c r="G27" s="1">
        <v>7</v>
      </c>
      <c r="H27" s="1">
        <v>5</v>
      </c>
      <c r="I27" s="1">
        <v>4</v>
      </c>
      <c r="J27" s="1">
        <v>4.25</v>
      </c>
      <c r="K27" s="1">
        <v>4</v>
      </c>
      <c r="L27" s="1">
        <v>4.25</v>
      </c>
      <c r="M27" s="1">
        <v>4</v>
      </c>
      <c r="N27" s="1">
        <v>4.25</v>
      </c>
      <c r="O27" s="1">
        <v>4</v>
      </c>
      <c r="P27" s="1">
        <v>4.25</v>
      </c>
      <c r="Q27" s="1">
        <v>4</v>
      </c>
      <c r="R27" s="1">
        <v>5.25</v>
      </c>
      <c r="S27" s="1">
        <v>4</v>
      </c>
      <c r="T27" s="1">
        <v>5</v>
      </c>
      <c r="U27" s="1">
        <v>4</v>
      </c>
      <c r="V27" s="1">
        <v>5</v>
      </c>
      <c r="W27" s="1">
        <v>4</v>
      </c>
      <c r="X27" s="1">
        <v>4.75</v>
      </c>
      <c r="Y27" s="1">
        <v>4</v>
      </c>
      <c r="Z27" s="1">
        <v>3.3333333333333335</v>
      </c>
      <c r="AA27" s="1">
        <v>3</v>
      </c>
      <c r="AB27" s="1">
        <v>4.333333333333333</v>
      </c>
      <c r="AC27" s="1">
        <v>3</v>
      </c>
      <c r="AD27" s="1">
        <v>3.6666666666666665</v>
      </c>
      <c r="AE27" s="1">
        <v>3</v>
      </c>
      <c r="AF27" s="1">
        <v>5</v>
      </c>
      <c r="AG27" s="1">
        <v>4</v>
      </c>
      <c r="AH27" s="1">
        <v>3.25</v>
      </c>
      <c r="AI27" s="1">
        <v>4</v>
      </c>
      <c r="AJ27" s="1">
        <v>4.25</v>
      </c>
      <c r="AK27" s="1">
        <v>4</v>
      </c>
      <c r="AL27" s="1">
        <v>5</v>
      </c>
      <c r="AM27" s="1">
        <v>4</v>
      </c>
      <c r="AN27" s="1">
        <v>4.25</v>
      </c>
      <c r="AO27" s="1">
        <v>4</v>
      </c>
      <c r="AP27" s="1">
        <v>4.75</v>
      </c>
      <c r="AQ27" s="1">
        <v>4</v>
      </c>
      <c r="AR27" s="1">
        <v>4.5</v>
      </c>
      <c r="AS27" s="1">
        <v>4</v>
      </c>
      <c r="AT27" s="1">
        <v>4.25</v>
      </c>
      <c r="AU27" s="1">
        <v>4</v>
      </c>
      <c r="AV27" s="1">
        <v>4.5</v>
      </c>
      <c r="AW27" s="1">
        <v>4</v>
      </c>
      <c r="AX27" s="1">
        <v>4.5</v>
      </c>
      <c r="AY27" s="1">
        <v>4</v>
      </c>
      <c r="AZ27" s="1">
        <v>4.75</v>
      </c>
      <c r="BA27" s="1">
        <v>4</v>
      </c>
      <c r="BB27" s="1">
        <v>3.5</v>
      </c>
      <c r="BC27" s="1">
        <v>4</v>
      </c>
      <c r="BD27" s="1">
        <v>4.5</v>
      </c>
      <c r="BE27" s="1">
        <v>4</v>
      </c>
      <c r="BF27" s="1">
        <v>5</v>
      </c>
      <c r="BG27" s="1">
        <v>4</v>
      </c>
      <c r="BH27" s="1">
        <v>5.25</v>
      </c>
      <c r="BI27" s="1">
        <v>4</v>
      </c>
    </row>
    <row r="28" spans="1:61" x14ac:dyDescent="0.25">
      <c r="A28" t="str">
        <f t="shared" si="0"/>
        <v>2010UOROMANCE LANGUAGES</v>
      </c>
      <c r="B28" s="1" t="s">
        <v>101</v>
      </c>
      <c r="C28" s="1" t="s">
        <v>59</v>
      </c>
      <c r="D28" s="1" t="s">
        <v>102</v>
      </c>
      <c r="E28" s="1">
        <v>2010</v>
      </c>
      <c r="F28" s="1">
        <v>2</v>
      </c>
      <c r="G28" s="1">
        <v>80</v>
      </c>
      <c r="H28" s="1">
        <v>4.8196721311475406</v>
      </c>
      <c r="I28" s="1">
        <v>61</v>
      </c>
      <c r="J28" s="1">
        <v>4.5737704918032787</v>
      </c>
      <c r="K28" s="1">
        <v>61</v>
      </c>
      <c r="L28" s="1">
        <v>4.1639344262295079</v>
      </c>
      <c r="M28" s="1">
        <v>61</v>
      </c>
      <c r="N28" s="1">
        <v>4.081967213114754</v>
      </c>
      <c r="O28" s="1">
        <v>61</v>
      </c>
      <c r="P28" s="1">
        <v>4.081967213114754</v>
      </c>
      <c r="Q28" s="1">
        <v>61</v>
      </c>
      <c r="R28" s="1">
        <v>4.918032786885246</v>
      </c>
      <c r="S28" s="1">
        <v>61</v>
      </c>
      <c r="T28" s="1">
        <v>4.4918032786885247</v>
      </c>
      <c r="U28" s="1">
        <v>61</v>
      </c>
      <c r="V28" s="1">
        <v>4.081967213114754</v>
      </c>
      <c r="W28" s="1">
        <v>61</v>
      </c>
      <c r="X28" s="1">
        <v>4.4576271186440675</v>
      </c>
      <c r="Y28" s="1">
        <v>59</v>
      </c>
      <c r="Z28" s="1">
        <v>3.86</v>
      </c>
      <c r="AA28" s="1">
        <v>50</v>
      </c>
      <c r="AB28" s="1">
        <v>4.26</v>
      </c>
      <c r="AC28" s="1">
        <v>50</v>
      </c>
      <c r="AD28" s="1">
        <v>4.4800000000000004</v>
      </c>
      <c r="AE28" s="1">
        <v>50</v>
      </c>
      <c r="AF28" s="1">
        <v>4.5081967213114753</v>
      </c>
      <c r="AG28" s="1">
        <v>61</v>
      </c>
      <c r="AH28" s="1">
        <v>4.1724137931034484</v>
      </c>
      <c r="AI28" s="1">
        <v>58</v>
      </c>
      <c r="AJ28" s="1">
        <v>4.4666666666666668</v>
      </c>
      <c r="AK28" s="1">
        <v>60</v>
      </c>
      <c r="AL28" s="1">
        <v>4.5333333333333332</v>
      </c>
      <c r="AM28" s="1">
        <v>60</v>
      </c>
      <c r="AN28" s="1">
        <v>4.7833333333333332</v>
      </c>
      <c r="AO28" s="1">
        <v>60</v>
      </c>
      <c r="AP28" s="1">
        <v>4.639344262295082</v>
      </c>
      <c r="AQ28" s="1">
        <v>61</v>
      </c>
      <c r="AR28" s="1">
        <v>4.1475409836065573</v>
      </c>
      <c r="AS28" s="1">
        <v>61</v>
      </c>
      <c r="AT28" s="1">
        <v>3.8852459016393444</v>
      </c>
      <c r="AU28" s="1">
        <v>61</v>
      </c>
      <c r="AV28" s="1">
        <v>3.901639344262295</v>
      </c>
      <c r="AW28" s="1">
        <v>61</v>
      </c>
      <c r="AX28" s="1">
        <v>4.6885245901639347</v>
      </c>
      <c r="AY28" s="1">
        <v>61</v>
      </c>
      <c r="AZ28" s="1">
        <v>5.0655737704918034</v>
      </c>
      <c r="BA28" s="1">
        <v>61</v>
      </c>
      <c r="BB28" s="1">
        <v>4.0163934426229506</v>
      </c>
      <c r="BC28" s="1">
        <v>61</v>
      </c>
      <c r="BD28" s="1">
        <v>5.0491803278688527</v>
      </c>
      <c r="BE28" s="1">
        <v>61</v>
      </c>
      <c r="BF28" s="1">
        <v>4.7049180327868854</v>
      </c>
      <c r="BG28" s="1">
        <v>61</v>
      </c>
      <c r="BH28" s="1">
        <v>4.6065573770491799</v>
      </c>
      <c r="BI28" s="1">
        <v>61</v>
      </c>
    </row>
    <row r="29" spans="1:61" x14ac:dyDescent="0.25">
      <c r="A29" t="str">
        <f t="shared" si="0"/>
        <v>2010UOENGLISH</v>
      </c>
      <c r="B29" s="1" t="s">
        <v>103</v>
      </c>
      <c r="C29" s="1" t="s">
        <v>59</v>
      </c>
      <c r="D29" s="1" t="s">
        <v>104</v>
      </c>
      <c r="E29" s="1">
        <v>2010</v>
      </c>
      <c r="F29" s="1">
        <v>2</v>
      </c>
      <c r="G29" s="1">
        <v>150</v>
      </c>
      <c r="H29" s="1">
        <v>4.8346456692913389</v>
      </c>
      <c r="I29" s="1">
        <v>127</v>
      </c>
      <c r="J29" s="1">
        <v>4.393700787401575</v>
      </c>
      <c r="K29" s="1">
        <v>127</v>
      </c>
      <c r="L29" s="1">
        <v>4.3650793650793647</v>
      </c>
      <c r="M29" s="1">
        <v>126</v>
      </c>
      <c r="N29" s="1">
        <v>4.3385826771653546</v>
      </c>
      <c r="O29" s="1">
        <v>127</v>
      </c>
      <c r="P29" s="1">
        <v>4.5590551181102361</v>
      </c>
      <c r="Q29" s="1">
        <v>127</v>
      </c>
      <c r="R29" s="1">
        <v>5.3543307086614176</v>
      </c>
      <c r="S29" s="1">
        <v>127</v>
      </c>
      <c r="T29" s="1">
        <v>4.4881889763779528</v>
      </c>
      <c r="U29" s="1">
        <v>127</v>
      </c>
      <c r="V29" s="1">
        <v>3.8661417322834644</v>
      </c>
      <c r="W29" s="1">
        <v>127</v>
      </c>
      <c r="X29" s="1">
        <v>4.0866141732283463</v>
      </c>
      <c r="Y29" s="1">
        <v>127</v>
      </c>
      <c r="Z29" s="1">
        <v>4.615384615384615</v>
      </c>
      <c r="AA29" s="1">
        <v>91</v>
      </c>
      <c r="AB29" s="1">
        <v>4.5393258426966296</v>
      </c>
      <c r="AC29" s="1">
        <v>89</v>
      </c>
      <c r="AD29" s="1">
        <v>5.0219780219780219</v>
      </c>
      <c r="AE29" s="1">
        <v>91</v>
      </c>
      <c r="AF29" s="1">
        <v>4.2578125</v>
      </c>
      <c r="AG29" s="1">
        <v>128</v>
      </c>
      <c r="AH29" s="1">
        <v>4.024390243902439</v>
      </c>
      <c r="AI29" s="1">
        <v>123</v>
      </c>
      <c r="AJ29" s="1">
        <v>4.178861788617886</v>
      </c>
      <c r="AK29" s="1">
        <v>123</v>
      </c>
      <c r="AL29" s="1">
        <v>4.1951219512195124</v>
      </c>
      <c r="AM29" s="1">
        <v>123</v>
      </c>
      <c r="AN29" s="1">
        <v>4.9685039370078741</v>
      </c>
      <c r="AO29" s="1">
        <v>127</v>
      </c>
      <c r="AP29" s="1">
        <v>4.6377952755905509</v>
      </c>
      <c r="AQ29" s="1">
        <v>127</v>
      </c>
      <c r="AR29" s="1">
        <v>4.3360000000000003</v>
      </c>
      <c r="AS29" s="1">
        <v>125</v>
      </c>
      <c r="AT29" s="1">
        <v>4.3858267716535435</v>
      </c>
      <c r="AU29" s="1">
        <v>127</v>
      </c>
      <c r="AV29" s="1">
        <v>4.409448818897638</v>
      </c>
      <c r="AW29" s="1">
        <v>127</v>
      </c>
      <c r="AX29" s="1">
        <v>4.7559055118110241</v>
      </c>
      <c r="AY29" s="1">
        <v>127</v>
      </c>
      <c r="AZ29" s="1">
        <v>5.2301587301587302</v>
      </c>
      <c r="BA29" s="1">
        <v>126</v>
      </c>
      <c r="BB29" s="1">
        <v>4.2032520325203251</v>
      </c>
      <c r="BC29" s="1">
        <v>123</v>
      </c>
      <c r="BD29" s="1">
        <v>4.45</v>
      </c>
      <c r="BE29" s="1">
        <v>120</v>
      </c>
      <c r="BF29" s="1">
        <v>4.7777777777777777</v>
      </c>
      <c r="BG29" s="1">
        <v>126</v>
      </c>
      <c r="BH29" s="1">
        <v>4.8888888888888893</v>
      </c>
      <c r="BI29" s="1">
        <v>126</v>
      </c>
    </row>
    <row r="30" spans="1:61" x14ac:dyDescent="0.25">
      <c r="A30" t="str">
        <f t="shared" si="0"/>
        <v>2010UOCOMMUNITY EDUCATION PGM</v>
      </c>
      <c r="B30" s="1" t="s">
        <v>105</v>
      </c>
      <c r="C30" s="1" t="s">
        <v>59</v>
      </c>
      <c r="D30" s="1" t="s">
        <v>106</v>
      </c>
      <c r="E30" s="1">
        <v>2010</v>
      </c>
      <c r="F30" s="1">
        <v>2</v>
      </c>
      <c r="G30" s="1">
        <v>614</v>
      </c>
      <c r="H30" s="1">
        <v>4.9180000000000001</v>
      </c>
      <c r="I30" s="1">
        <v>500</v>
      </c>
      <c r="J30" s="1">
        <v>4.6144578313253009</v>
      </c>
      <c r="K30" s="1">
        <v>498</v>
      </c>
      <c r="L30" s="1">
        <v>4.1445783132530121</v>
      </c>
      <c r="M30" s="1">
        <v>498</v>
      </c>
      <c r="N30" s="1">
        <v>4.23943661971831</v>
      </c>
      <c r="O30" s="1">
        <v>497</v>
      </c>
      <c r="P30" s="1">
        <v>3.967741935483871</v>
      </c>
      <c r="Q30" s="1">
        <v>496</v>
      </c>
      <c r="R30" s="1">
        <v>4.9080000000000004</v>
      </c>
      <c r="S30" s="1">
        <v>500</v>
      </c>
      <c r="T30" s="1">
        <v>4.2135728542914173</v>
      </c>
      <c r="U30" s="1">
        <v>501</v>
      </c>
      <c r="V30" s="1">
        <v>3.8775100401606424</v>
      </c>
      <c r="W30" s="1">
        <v>498</v>
      </c>
      <c r="X30" s="1">
        <v>3.963927855711423</v>
      </c>
      <c r="Y30" s="1">
        <v>499</v>
      </c>
      <c r="AA30" s="1">
        <v>0</v>
      </c>
      <c r="AC30" s="1">
        <v>0</v>
      </c>
      <c r="AE30" s="1">
        <v>0</v>
      </c>
      <c r="AF30" s="1">
        <v>4.2204408817635271</v>
      </c>
      <c r="AG30" s="1">
        <v>499</v>
      </c>
      <c r="AH30" s="1">
        <v>4.0795918367346937</v>
      </c>
      <c r="AI30" s="1">
        <v>490</v>
      </c>
      <c r="AJ30" s="1">
        <v>4.151209677419355</v>
      </c>
      <c r="AK30" s="1">
        <v>496</v>
      </c>
      <c r="AL30" s="1">
        <v>4.215725806451613</v>
      </c>
      <c r="AM30" s="1">
        <v>496</v>
      </c>
      <c r="AN30" s="1">
        <v>4.6438631790744465</v>
      </c>
      <c r="AO30" s="1">
        <v>497</v>
      </c>
      <c r="AP30" s="1">
        <v>4.1823647294589179</v>
      </c>
      <c r="AQ30" s="1">
        <v>499</v>
      </c>
      <c r="AR30" s="1">
        <v>4.1362725450901801</v>
      </c>
      <c r="AS30" s="1">
        <v>499</v>
      </c>
      <c r="AT30" s="1">
        <v>4.1931589537223344</v>
      </c>
      <c r="AU30" s="1">
        <v>497</v>
      </c>
      <c r="AV30" s="1">
        <v>4</v>
      </c>
      <c r="AW30" s="1">
        <v>499</v>
      </c>
      <c r="AX30" s="1">
        <v>4.4808853118712273</v>
      </c>
      <c r="AY30" s="1">
        <v>497</v>
      </c>
      <c r="AZ30" s="1">
        <v>4.5483870967741939</v>
      </c>
      <c r="BA30" s="1">
        <v>496</v>
      </c>
      <c r="BB30" s="1">
        <v>4.1303462321792264</v>
      </c>
      <c r="BC30" s="1">
        <v>491</v>
      </c>
      <c r="BD30" s="1">
        <v>4.4471544715447155</v>
      </c>
      <c r="BE30" s="1">
        <v>492</v>
      </c>
      <c r="BF30" s="1">
        <v>4.6315789473684212</v>
      </c>
      <c r="BG30" s="1">
        <v>494</v>
      </c>
      <c r="BH30" s="1">
        <v>4.7489959839357434</v>
      </c>
      <c r="BI30" s="1">
        <v>498</v>
      </c>
    </row>
    <row r="31" spans="1:61" x14ac:dyDescent="0.25">
      <c r="A31" t="str">
        <f t="shared" si="0"/>
        <v>2010UOBIOLOGY</v>
      </c>
      <c r="B31" s="1" t="s">
        <v>107</v>
      </c>
      <c r="C31" s="1" t="s">
        <v>59</v>
      </c>
      <c r="D31" s="1" t="s">
        <v>108</v>
      </c>
      <c r="E31" s="1">
        <v>2010</v>
      </c>
      <c r="F31" s="1">
        <v>2</v>
      </c>
      <c r="G31" s="1">
        <v>205</v>
      </c>
      <c r="H31" s="1">
        <v>5.4</v>
      </c>
      <c r="I31" s="1">
        <v>170</v>
      </c>
      <c r="J31" s="1">
        <v>5.276470588235294</v>
      </c>
      <c r="K31" s="1">
        <v>170</v>
      </c>
      <c r="L31" s="1">
        <v>4.5176470588235293</v>
      </c>
      <c r="M31" s="1">
        <v>170</v>
      </c>
      <c r="N31" s="1">
        <v>4.4792899408284024</v>
      </c>
      <c r="O31" s="1">
        <v>169</v>
      </c>
      <c r="P31" s="1">
        <v>4</v>
      </c>
      <c r="Q31" s="1">
        <v>169</v>
      </c>
      <c r="R31" s="1">
        <v>5.0176470588235293</v>
      </c>
      <c r="S31" s="1">
        <v>170</v>
      </c>
      <c r="T31" s="1">
        <v>4.2941176470588234</v>
      </c>
      <c r="U31" s="1">
        <v>170</v>
      </c>
      <c r="V31" s="1">
        <v>4.0999999999999996</v>
      </c>
      <c r="W31" s="1">
        <v>170</v>
      </c>
      <c r="X31" s="1">
        <v>4.0178571428571432</v>
      </c>
      <c r="Y31" s="1">
        <v>168</v>
      </c>
      <c r="Z31" s="1">
        <v>4.4646464646464645</v>
      </c>
      <c r="AA31" s="1">
        <v>99</v>
      </c>
      <c r="AB31" s="1">
        <v>4.1010101010101012</v>
      </c>
      <c r="AC31" s="1">
        <v>99</v>
      </c>
      <c r="AD31" s="1">
        <v>4.9795918367346941</v>
      </c>
      <c r="AE31" s="1">
        <v>98</v>
      </c>
      <c r="AF31" s="1">
        <v>4.341176470588235</v>
      </c>
      <c r="AG31" s="1">
        <v>170</v>
      </c>
      <c r="AH31" s="1">
        <v>4.0838323353293413</v>
      </c>
      <c r="AI31" s="1">
        <v>167</v>
      </c>
      <c r="AJ31" s="1">
        <v>4.1411764705882357</v>
      </c>
      <c r="AK31" s="1">
        <v>170</v>
      </c>
      <c r="AL31" s="1">
        <v>4.3</v>
      </c>
      <c r="AM31" s="1">
        <v>170</v>
      </c>
      <c r="AN31" s="1">
        <v>4.8224852071005921</v>
      </c>
      <c r="AO31" s="1">
        <v>169</v>
      </c>
      <c r="AP31" s="1">
        <v>4.4319526627218933</v>
      </c>
      <c r="AQ31" s="1">
        <v>169</v>
      </c>
      <c r="AR31" s="1">
        <v>4.2857142857142856</v>
      </c>
      <c r="AS31" s="1">
        <v>168</v>
      </c>
      <c r="AT31" s="1">
        <v>4.2603550295857993</v>
      </c>
      <c r="AU31" s="1">
        <v>169</v>
      </c>
      <c r="AV31" s="1">
        <v>4.1005917159763312</v>
      </c>
      <c r="AW31" s="1">
        <v>169</v>
      </c>
      <c r="AX31" s="1">
        <v>4.6058823529411761</v>
      </c>
      <c r="AY31" s="1">
        <v>170</v>
      </c>
      <c r="AZ31" s="1">
        <v>5.1775147928994079</v>
      </c>
      <c r="BA31" s="1">
        <v>169</v>
      </c>
      <c r="BB31" s="1">
        <v>4.3017751479289945</v>
      </c>
      <c r="BC31" s="1">
        <v>169</v>
      </c>
      <c r="BD31" s="1">
        <v>4.2857142857142856</v>
      </c>
      <c r="BE31" s="1">
        <v>168</v>
      </c>
      <c r="BF31" s="1">
        <v>4.72189349112426</v>
      </c>
      <c r="BG31" s="1">
        <v>169</v>
      </c>
      <c r="BH31" s="1">
        <v>4.7514792899408285</v>
      </c>
      <c r="BI31" s="1">
        <v>169</v>
      </c>
    </row>
    <row r="32" spans="1:61" x14ac:dyDescent="0.25">
      <c r="A32" t="str">
        <f t="shared" si="0"/>
        <v>2010UOHUMAN PHYSIOLOGY</v>
      </c>
      <c r="B32" s="1" t="s">
        <v>109</v>
      </c>
      <c r="C32" s="1" t="s">
        <v>59</v>
      </c>
      <c r="D32" s="1" t="s">
        <v>110</v>
      </c>
      <c r="E32" s="1">
        <v>2010</v>
      </c>
      <c r="F32" s="1">
        <v>2</v>
      </c>
      <c r="G32" s="1">
        <v>178</v>
      </c>
      <c r="H32" s="1">
        <v>5.2551724137931037</v>
      </c>
      <c r="I32" s="1">
        <v>145</v>
      </c>
      <c r="J32" s="1">
        <v>5.1517241379310343</v>
      </c>
      <c r="K32" s="1">
        <v>145</v>
      </c>
      <c r="L32" s="1">
        <v>4.4275862068965521</v>
      </c>
      <c r="M32" s="1">
        <v>145</v>
      </c>
      <c r="N32" s="1">
        <v>4.317241379310345</v>
      </c>
      <c r="O32" s="1">
        <v>145</v>
      </c>
      <c r="P32" s="1">
        <v>3.7152777777777777</v>
      </c>
      <c r="Q32" s="1">
        <v>144</v>
      </c>
      <c r="R32" s="1">
        <v>5</v>
      </c>
      <c r="S32" s="1">
        <v>145</v>
      </c>
      <c r="T32" s="1">
        <v>4.2430555555555554</v>
      </c>
      <c r="U32" s="1">
        <v>144</v>
      </c>
      <c r="V32" s="1">
        <v>4.0277777777777777</v>
      </c>
      <c r="W32" s="1">
        <v>144</v>
      </c>
      <c r="X32" s="1">
        <v>3.8620689655172415</v>
      </c>
      <c r="Y32" s="1">
        <v>145</v>
      </c>
      <c r="Z32" s="1">
        <v>4.2325581395348841</v>
      </c>
      <c r="AA32" s="1">
        <v>86</v>
      </c>
      <c r="AB32" s="1">
        <v>4.0470588235294116</v>
      </c>
      <c r="AC32" s="1">
        <v>85</v>
      </c>
      <c r="AD32" s="1">
        <v>4.7142857142857144</v>
      </c>
      <c r="AE32" s="1">
        <v>84</v>
      </c>
      <c r="AF32" s="1">
        <v>4.3472222222222223</v>
      </c>
      <c r="AG32" s="1">
        <v>144</v>
      </c>
      <c r="AH32" s="1">
        <v>4.378571428571429</v>
      </c>
      <c r="AI32" s="1">
        <v>140</v>
      </c>
      <c r="AJ32" s="1">
        <v>4.2553191489361701</v>
      </c>
      <c r="AK32" s="1">
        <v>141</v>
      </c>
      <c r="AL32" s="1">
        <v>4.4895104895104891</v>
      </c>
      <c r="AM32" s="1">
        <v>143</v>
      </c>
      <c r="AN32" s="1">
        <v>4.6388888888888893</v>
      </c>
      <c r="AO32" s="1">
        <v>144</v>
      </c>
      <c r="AP32" s="1">
        <v>4.375</v>
      </c>
      <c r="AQ32" s="1">
        <v>144</v>
      </c>
      <c r="AR32" s="1">
        <v>4.227586206896552</v>
      </c>
      <c r="AS32" s="1">
        <v>145</v>
      </c>
      <c r="AT32" s="1">
        <v>4.2758620689655169</v>
      </c>
      <c r="AU32" s="1">
        <v>145</v>
      </c>
      <c r="AV32" s="1">
        <v>3.6944444444444446</v>
      </c>
      <c r="AW32" s="1">
        <v>144</v>
      </c>
      <c r="AX32" s="1">
        <v>4.429577464788732</v>
      </c>
      <c r="AY32" s="1">
        <v>142</v>
      </c>
      <c r="AZ32" s="1">
        <v>4.9928571428571429</v>
      </c>
      <c r="BA32" s="1">
        <v>140</v>
      </c>
      <c r="BB32" s="1">
        <v>4.204225352112676</v>
      </c>
      <c r="BC32" s="1">
        <v>142</v>
      </c>
      <c r="BD32" s="1">
        <v>3.9440559440559442</v>
      </c>
      <c r="BE32" s="1">
        <v>143</v>
      </c>
      <c r="BF32" s="1">
        <v>4.5804195804195809</v>
      </c>
      <c r="BG32" s="1">
        <v>143</v>
      </c>
      <c r="BH32" s="1">
        <v>4.5902777777777777</v>
      </c>
      <c r="BI32" s="1">
        <v>144</v>
      </c>
    </row>
    <row r="33" spans="1:61" x14ac:dyDescent="0.25">
      <c r="A33" t="str">
        <f t="shared" si="0"/>
        <v>2010UOMATHEMATICS</v>
      </c>
      <c r="B33" s="1" t="s">
        <v>111</v>
      </c>
      <c r="C33" s="1" t="s">
        <v>59</v>
      </c>
      <c r="D33" s="1" t="s">
        <v>112</v>
      </c>
      <c r="E33" s="1">
        <v>2010</v>
      </c>
      <c r="F33" s="1">
        <v>2</v>
      </c>
      <c r="G33" s="1">
        <v>90</v>
      </c>
      <c r="H33" s="1">
        <v>4.8219178082191778</v>
      </c>
      <c r="I33" s="1">
        <v>73</v>
      </c>
      <c r="J33" s="1">
        <v>4.7945205479452051</v>
      </c>
      <c r="K33" s="1">
        <v>73</v>
      </c>
      <c r="L33" s="1">
        <v>4.3194444444444446</v>
      </c>
      <c r="M33" s="1">
        <v>72</v>
      </c>
      <c r="N33" s="1">
        <v>4.2328767123287667</v>
      </c>
      <c r="O33" s="1">
        <v>73</v>
      </c>
      <c r="P33" s="1">
        <v>3.7083333333333335</v>
      </c>
      <c r="Q33" s="1">
        <v>72</v>
      </c>
      <c r="R33" s="1">
        <v>4.4520547945205475</v>
      </c>
      <c r="S33" s="1">
        <v>73</v>
      </c>
      <c r="T33" s="1">
        <v>3.9452054794520546</v>
      </c>
      <c r="U33" s="1">
        <v>73</v>
      </c>
      <c r="V33" s="1">
        <v>3.547945205479452</v>
      </c>
      <c r="W33" s="1">
        <v>73</v>
      </c>
      <c r="X33" s="1">
        <v>3.5890410958904111</v>
      </c>
      <c r="Y33" s="1">
        <v>73</v>
      </c>
      <c r="Z33" s="1">
        <v>4.132075471698113</v>
      </c>
      <c r="AA33" s="1">
        <v>53</v>
      </c>
      <c r="AB33" s="1">
        <v>4.2641509433962268</v>
      </c>
      <c r="AC33" s="1">
        <v>53</v>
      </c>
      <c r="AD33" s="1">
        <v>4.6981132075471699</v>
      </c>
      <c r="AE33" s="1">
        <v>53</v>
      </c>
      <c r="AF33" s="1">
        <v>4.3513513513513518</v>
      </c>
      <c r="AG33" s="1">
        <v>74</v>
      </c>
      <c r="AH33" s="1">
        <v>4.28169014084507</v>
      </c>
      <c r="AI33" s="1">
        <v>71</v>
      </c>
      <c r="AJ33" s="1">
        <v>4.1780821917808222</v>
      </c>
      <c r="AK33" s="1">
        <v>73</v>
      </c>
      <c r="AL33" s="1">
        <v>4.3571428571428568</v>
      </c>
      <c r="AM33" s="1">
        <v>70</v>
      </c>
      <c r="AN33" s="1">
        <v>4.6849315068493151</v>
      </c>
      <c r="AO33" s="1">
        <v>73</v>
      </c>
      <c r="AP33" s="1">
        <v>4.408450704225352</v>
      </c>
      <c r="AQ33" s="1">
        <v>71</v>
      </c>
      <c r="AR33" s="1">
        <v>4.2054794520547949</v>
      </c>
      <c r="AS33" s="1">
        <v>73</v>
      </c>
      <c r="AT33" s="1">
        <v>4.2777777777777777</v>
      </c>
      <c r="AU33" s="1">
        <v>72</v>
      </c>
      <c r="AV33" s="1">
        <v>4.8219178082191778</v>
      </c>
      <c r="AW33" s="1">
        <v>73</v>
      </c>
      <c r="AX33" s="1">
        <v>4.583333333333333</v>
      </c>
      <c r="AY33" s="1">
        <v>72</v>
      </c>
      <c r="AZ33" s="1">
        <v>5.0972222222222223</v>
      </c>
      <c r="BA33" s="1">
        <v>72</v>
      </c>
      <c r="BB33" s="1">
        <v>3.9305555555555554</v>
      </c>
      <c r="BC33" s="1">
        <v>72</v>
      </c>
      <c r="BD33" s="1">
        <v>4.098591549295775</v>
      </c>
      <c r="BE33" s="1">
        <v>71</v>
      </c>
      <c r="BF33" s="1">
        <v>4.5</v>
      </c>
      <c r="BG33" s="1">
        <v>72</v>
      </c>
      <c r="BH33" s="1">
        <v>4.591549295774648</v>
      </c>
      <c r="BI33" s="1">
        <v>71</v>
      </c>
    </row>
    <row r="34" spans="1:61" x14ac:dyDescent="0.25">
      <c r="A34" t="str">
        <f t="shared" ref="A34:A60" si="1">E34&amp;C34&amp;D34</f>
        <v>2010UOGENERAL SCIENCE</v>
      </c>
      <c r="B34" s="1" t="s">
        <v>113</v>
      </c>
      <c r="C34" s="1" t="s">
        <v>59</v>
      </c>
      <c r="D34" s="1" t="s">
        <v>114</v>
      </c>
      <c r="E34" s="1">
        <v>2010</v>
      </c>
      <c r="F34" s="1">
        <v>2</v>
      </c>
      <c r="G34" s="1">
        <v>46</v>
      </c>
      <c r="H34" s="1">
        <v>5.4285714285714288</v>
      </c>
      <c r="I34" s="1">
        <v>35</v>
      </c>
      <c r="J34" s="1">
        <v>5.4705882352941178</v>
      </c>
      <c r="K34" s="1">
        <v>34</v>
      </c>
      <c r="L34" s="1">
        <v>4.9705882352941178</v>
      </c>
      <c r="M34" s="1">
        <v>34</v>
      </c>
      <c r="N34" s="1">
        <v>4.6857142857142859</v>
      </c>
      <c r="O34" s="1">
        <v>35</v>
      </c>
      <c r="P34" s="1">
        <v>4.371428571428571</v>
      </c>
      <c r="Q34" s="1">
        <v>35</v>
      </c>
      <c r="R34" s="1">
        <v>5.0882352941176467</v>
      </c>
      <c r="S34" s="1">
        <v>34</v>
      </c>
      <c r="T34" s="1">
        <v>4.7352941176470589</v>
      </c>
      <c r="U34" s="1">
        <v>34</v>
      </c>
      <c r="V34" s="1">
        <v>4.4117647058823533</v>
      </c>
      <c r="W34" s="1">
        <v>34</v>
      </c>
      <c r="X34" s="1">
        <v>4.2727272727272725</v>
      </c>
      <c r="Y34" s="1">
        <v>33</v>
      </c>
      <c r="Z34" s="1">
        <v>4.76</v>
      </c>
      <c r="AA34" s="1">
        <v>25</v>
      </c>
      <c r="AB34" s="1">
        <v>5</v>
      </c>
      <c r="AC34" s="1">
        <v>25</v>
      </c>
      <c r="AD34" s="1">
        <v>4.76</v>
      </c>
      <c r="AE34" s="1">
        <v>25</v>
      </c>
      <c r="AF34" s="1">
        <v>4.2058823529411766</v>
      </c>
      <c r="AG34" s="1">
        <v>34</v>
      </c>
      <c r="AH34" s="1">
        <v>4.1875</v>
      </c>
      <c r="AI34" s="1">
        <v>32</v>
      </c>
      <c r="AJ34" s="1">
        <v>4.0588235294117645</v>
      </c>
      <c r="AK34" s="1">
        <v>34</v>
      </c>
      <c r="AL34" s="1">
        <v>4.1212121212121211</v>
      </c>
      <c r="AM34" s="1">
        <v>33</v>
      </c>
      <c r="AN34" s="1">
        <v>4.7058823529411766</v>
      </c>
      <c r="AO34" s="1">
        <v>34</v>
      </c>
      <c r="AP34" s="1">
        <v>4.125</v>
      </c>
      <c r="AQ34" s="1">
        <v>32</v>
      </c>
      <c r="AR34" s="1">
        <v>4.4117647058823533</v>
      </c>
      <c r="AS34" s="1">
        <v>34</v>
      </c>
      <c r="AT34" s="1">
        <v>4.3235294117647056</v>
      </c>
      <c r="AU34" s="1">
        <v>34</v>
      </c>
      <c r="AV34" s="1">
        <v>4.2941176470588234</v>
      </c>
      <c r="AW34" s="1">
        <v>34</v>
      </c>
      <c r="AX34" s="1">
        <v>4.7058823529411766</v>
      </c>
      <c r="AY34" s="1">
        <v>34</v>
      </c>
      <c r="AZ34" s="1">
        <v>4.8235294117647056</v>
      </c>
      <c r="BA34" s="1">
        <v>34</v>
      </c>
      <c r="BB34" s="1">
        <v>4.0882352941176467</v>
      </c>
      <c r="BC34" s="1">
        <v>34</v>
      </c>
      <c r="BD34" s="1">
        <v>4.2424242424242422</v>
      </c>
      <c r="BE34" s="1">
        <v>33</v>
      </c>
      <c r="BF34" s="1">
        <v>4.882352941176471</v>
      </c>
      <c r="BG34" s="1">
        <v>34</v>
      </c>
      <c r="BH34" s="1">
        <v>4.8235294117647056</v>
      </c>
      <c r="BI34" s="1">
        <v>34</v>
      </c>
    </row>
    <row r="35" spans="1:61" x14ac:dyDescent="0.25">
      <c r="A35" t="str">
        <f t="shared" si="1"/>
        <v>2010UOINTERNATIONAL STUDIES</v>
      </c>
      <c r="B35" s="1" t="s">
        <v>115</v>
      </c>
      <c r="C35" s="1" t="s">
        <v>59</v>
      </c>
      <c r="D35" s="1" t="s">
        <v>116</v>
      </c>
      <c r="E35" s="1">
        <v>2010</v>
      </c>
      <c r="F35" s="1">
        <v>2</v>
      </c>
      <c r="G35" s="1">
        <v>39</v>
      </c>
      <c r="H35" s="1">
        <v>4.5151515151515156</v>
      </c>
      <c r="I35" s="1">
        <v>33</v>
      </c>
      <c r="J35" s="1">
        <v>4.4242424242424239</v>
      </c>
      <c r="K35" s="1">
        <v>33</v>
      </c>
      <c r="L35" s="1">
        <v>4.333333333333333</v>
      </c>
      <c r="M35" s="1">
        <v>33</v>
      </c>
      <c r="N35" s="1">
        <v>4.6060606060606064</v>
      </c>
      <c r="O35" s="1">
        <v>33</v>
      </c>
      <c r="P35" s="1">
        <v>4.4242424242424239</v>
      </c>
      <c r="Q35" s="1">
        <v>33</v>
      </c>
      <c r="R35" s="1">
        <v>5</v>
      </c>
      <c r="S35" s="1">
        <v>33</v>
      </c>
      <c r="T35" s="1">
        <v>4.5757575757575761</v>
      </c>
      <c r="U35" s="1">
        <v>33</v>
      </c>
      <c r="V35" s="1">
        <v>4.0909090909090908</v>
      </c>
      <c r="W35" s="1">
        <v>33</v>
      </c>
      <c r="X35" s="1">
        <v>4.2121212121212119</v>
      </c>
      <c r="Y35" s="1">
        <v>33</v>
      </c>
      <c r="Z35" s="1">
        <v>4.4848484848484844</v>
      </c>
      <c r="AA35" s="1">
        <v>33</v>
      </c>
      <c r="AB35" s="1">
        <v>4.0909090909090908</v>
      </c>
      <c r="AC35" s="1">
        <v>33</v>
      </c>
      <c r="AD35" s="1">
        <v>4.8181818181818183</v>
      </c>
      <c r="AE35" s="1">
        <v>33</v>
      </c>
      <c r="AF35" s="1">
        <v>4.333333333333333</v>
      </c>
      <c r="AG35" s="1">
        <v>33</v>
      </c>
      <c r="AH35" s="1">
        <v>4.5757575757575761</v>
      </c>
      <c r="AI35" s="1">
        <v>33</v>
      </c>
      <c r="AJ35" s="1">
        <v>4.0303030303030303</v>
      </c>
      <c r="AK35" s="1">
        <v>33</v>
      </c>
      <c r="AL35" s="1">
        <v>4.4848484848484844</v>
      </c>
      <c r="AM35" s="1">
        <v>33</v>
      </c>
      <c r="AN35" s="1">
        <v>4.8181818181818183</v>
      </c>
      <c r="AO35" s="1">
        <v>33</v>
      </c>
      <c r="AP35" s="1">
        <v>4.5151515151515156</v>
      </c>
      <c r="AQ35" s="1">
        <v>33</v>
      </c>
      <c r="AR35" s="1">
        <v>4.59375</v>
      </c>
      <c r="AS35" s="1">
        <v>32</v>
      </c>
      <c r="AT35" s="1">
        <v>4.1515151515151514</v>
      </c>
      <c r="AU35" s="1">
        <v>33</v>
      </c>
      <c r="AV35" s="1">
        <v>4.1212121212121211</v>
      </c>
      <c r="AW35" s="1">
        <v>33</v>
      </c>
      <c r="AX35" s="1">
        <v>4.4242424242424239</v>
      </c>
      <c r="AY35" s="1">
        <v>33</v>
      </c>
      <c r="AZ35" s="1">
        <v>5.2121212121212119</v>
      </c>
      <c r="BA35" s="1">
        <v>33</v>
      </c>
      <c r="BB35" s="1">
        <v>4.3939393939393936</v>
      </c>
      <c r="BC35" s="1">
        <v>33</v>
      </c>
      <c r="BD35" s="1">
        <v>5.2424242424242422</v>
      </c>
      <c r="BE35" s="1">
        <v>33</v>
      </c>
      <c r="BF35" s="1">
        <v>4.8787878787878789</v>
      </c>
      <c r="BG35" s="1">
        <v>33</v>
      </c>
      <c r="BH35" s="1">
        <v>4.8787878787878789</v>
      </c>
      <c r="BI35" s="1">
        <v>33</v>
      </c>
    </row>
    <row r="36" spans="1:61" x14ac:dyDescent="0.25">
      <c r="A36" t="str">
        <f t="shared" si="1"/>
        <v>2010UOCLASSICS AND HUMANITIES</v>
      </c>
      <c r="B36" s="1" t="s">
        <v>117</v>
      </c>
      <c r="C36" s="1" t="s">
        <v>59</v>
      </c>
      <c r="D36" s="1" t="s">
        <v>118</v>
      </c>
      <c r="E36" s="1">
        <v>2010</v>
      </c>
      <c r="F36" s="1">
        <v>2</v>
      </c>
      <c r="G36" s="1">
        <v>27</v>
      </c>
      <c r="H36" s="1">
        <v>5.0999999999999996</v>
      </c>
      <c r="I36" s="1">
        <v>20</v>
      </c>
      <c r="J36" s="1">
        <v>4.5</v>
      </c>
      <c r="K36" s="1">
        <v>20</v>
      </c>
      <c r="L36" s="1">
        <v>3.8</v>
      </c>
      <c r="M36" s="1">
        <v>20</v>
      </c>
      <c r="N36" s="1">
        <v>4.5</v>
      </c>
      <c r="O36" s="1">
        <v>20</v>
      </c>
      <c r="P36" s="1">
        <v>4.05</v>
      </c>
      <c r="Q36" s="1">
        <v>20</v>
      </c>
      <c r="R36" s="1">
        <v>5.45</v>
      </c>
      <c r="S36" s="1">
        <v>20</v>
      </c>
      <c r="T36" s="1">
        <v>4.6500000000000004</v>
      </c>
      <c r="U36" s="1">
        <v>20</v>
      </c>
      <c r="V36" s="1">
        <v>3.65</v>
      </c>
      <c r="W36" s="1">
        <v>20</v>
      </c>
      <c r="X36" s="1">
        <v>4.2</v>
      </c>
      <c r="Y36" s="1">
        <v>20</v>
      </c>
      <c r="Z36" s="1">
        <v>4.75</v>
      </c>
      <c r="AA36" s="1">
        <v>16</v>
      </c>
      <c r="AB36" s="1">
        <v>4.5</v>
      </c>
      <c r="AC36" s="1">
        <v>16</v>
      </c>
      <c r="AD36" s="1">
        <v>4.8125</v>
      </c>
      <c r="AE36" s="1">
        <v>16</v>
      </c>
      <c r="AF36" s="1">
        <v>4.6500000000000004</v>
      </c>
      <c r="AG36" s="1">
        <v>20</v>
      </c>
      <c r="AH36" s="1">
        <v>4</v>
      </c>
      <c r="AI36" s="1">
        <v>18</v>
      </c>
      <c r="AJ36" s="1">
        <v>4</v>
      </c>
      <c r="AK36" s="1">
        <v>20</v>
      </c>
      <c r="AL36" s="1">
        <v>4.6500000000000004</v>
      </c>
      <c r="AM36" s="1">
        <v>20</v>
      </c>
      <c r="AN36" s="1">
        <v>5.15</v>
      </c>
      <c r="AO36" s="1">
        <v>20</v>
      </c>
      <c r="AP36" s="1">
        <v>4.4000000000000004</v>
      </c>
      <c r="AQ36" s="1">
        <v>20</v>
      </c>
      <c r="AR36" s="1">
        <v>4.4736842105263159</v>
      </c>
      <c r="AS36" s="1">
        <v>19</v>
      </c>
      <c r="AT36" s="1">
        <v>4.3</v>
      </c>
      <c r="AU36" s="1">
        <v>20</v>
      </c>
      <c r="AV36" s="1">
        <v>4.55</v>
      </c>
      <c r="AW36" s="1">
        <v>20</v>
      </c>
      <c r="AX36" s="1">
        <v>4.8947368421052628</v>
      </c>
      <c r="AY36" s="1">
        <v>19</v>
      </c>
      <c r="AZ36" s="1">
        <v>5.2</v>
      </c>
      <c r="BA36" s="1">
        <v>20</v>
      </c>
      <c r="BB36" s="1">
        <v>4.25</v>
      </c>
      <c r="BC36" s="1">
        <v>20</v>
      </c>
      <c r="BD36" s="1">
        <v>4.2</v>
      </c>
      <c r="BE36" s="1">
        <v>20</v>
      </c>
      <c r="BF36" s="1">
        <v>4.7</v>
      </c>
      <c r="BG36" s="1">
        <v>20</v>
      </c>
      <c r="BH36" s="1">
        <v>4.1500000000000004</v>
      </c>
      <c r="BI36" s="1">
        <v>20</v>
      </c>
    </row>
    <row r="37" spans="1:61" x14ac:dyDescent="0.25">
      <c r="A37" t="str">
        <f t="shared" si="1"/>
        <v>2010UOPHILOSOPHY</v>
      </c>
      <c r="B37" s="1" t="s">
        <v>119</v>
      </c>
      <c r="C37" s="1" t="s">
        <v>59</v>
      </c>
      <c r="D37" s="1" t="s">
        <v>120</v>
      </c>
      <c r="E37" s="1">
        <v>2010</v>
      </c>
      <c r="F37" s="1">
        <v>2</v>
      </c>
      <c r="G37" s="1">
        <v>38</v>
      </c>
      <c r="H37" s="1">
        <v>4.3571428571428568</v>
      </c>
      <c r="I37" s="1">
        <v>28</v>
      </c>
      <c r="J37" s="1">
        <v>4.8928571428571432</v>
      </c>
      <c r="K37" s="1">
        <v>28</v>
      </c>
      <c r="L37" s="1">
        <v>4.4285714285714288</v>
      </c>
      <c r="M37" s="1">
        <v>28</v>
      </c>
      <c r="N37" s="1">
        <v>4.6428571428571432</v>
      </c>
      <c r="O37" s="1">
        <v>28</v>
      </c>
      <c r="P37" s="1">
        <v>3.8888888888888888</v>
      </c>
      <c r="Q37" s="1">
        <v>27</v>
      </c>
      <c r="R37" s="1">
        <v>4.8888888888888893</v>
      </c>
      <c r="S37" s="1">
        <v>27</v>
      </c>
      <c r="T37" s="1">
        <v>4.3571428571428568</v>
      </c>
      <c r="U37" s="1">
        <v>28</v>
      </c>
      <c r="V37" s="1">
        <v>4.2222222222222223</v>
      </c>
      <c r="W37" s="1">
        <v>27</v>
      </c>
      <c r="X37" s="1">
        <v>4.3928571428571432</v>
      </c>
      <c r="Y37" s="1">
        <v>28</v>
      </c>
      <c r="Z37" s="1">
        <v>4.6190476190476186</v>
      </c>
      <c r="AA37" s="1">
        <v>21</v>
      </c>
      <c r="AB37" s="1">
        <v>4</v>
      </c>
      <c r="AC37" s="1">
        <v>20</v>
      </c>
      <c r="AD37" s="1">
        <v>4.9047619047619051</v>
      </c>
      <c r="AE37" s="1">
        <v>21</v>
      </c>
      <c r="AF37" s="1">
        <v>4.4285714285714288</v>
      </c>
      <c r="AG37" s="1">
        <v>28</v>
      </c>
      <c r="AH37" s="1">
        <v>4.3461538461538458</v>
      </c>
      <c r="AI37" s="1">
        <v>26</v>
      </c>
      <c r="AJ37" s="1">
        <v>4.2857142857142856</v>
      </c>
      <c r="AK37" s="1">
        <v>28</v>
      </c>
      <c r="AL37" s="1">
        <v>4.2592592592592595</v>
      </c>
      <c r="AM37" s="1">
        <v>27</v>
      </c>
      <c r="AN37" s="1">
        <v>4.8928571428571432</v>
      </c>
      <c r="AO37" s="1">
        <v>28</v>
      </c>
      <c r="AP37" s="1">
        <v>4.8214285714285712</v>
      </c>
      <c r="AQ37" s="1">
        <v>28</v>
      </c>
      <c r="AR37" s="1">
        <v>4.5925925925925926</v>
      </c>
      <c r="AS37" s="1">
        <v>27</v>
      </c>
      <c r="AT37" s="1">
        <v>4.6428571428571432</v>
      </c>
      <c r="AU37" s="1">
        <v>28</v>
      </c>
      <c r="AV37" s="1">
        <v>4.4642857142857144</v>
      </c>
      <c r="AW37" s="1">
        <v>28</v>
      </c>
      <c r="AX37" s="1">
        <v>4.7142857142857144</v>
      </c>
      <c r="AY37" s="1">
        <v>28</v>
      </c>
      <c r="AZ37" s="1">
        <v>5.0714285714285712</v>
      </c>
      <c r="BA37" s="1">
        <v>28</v>
      </c>
      <c r="BB37" s="1">
        <v>4.1923076923076925</v>
      </c>
      <c r="BC37" s="1">
        <v>26</v>
      </c>
      <c r="BD37" s="1">
        <v>4.08</v>
      </c>
      <c r="BE37" s="1">
        <v>25</v>
      </c>
      <c r="BF37" s="1">
        <v>4.6399999999999997</v>
      </c>
      <c r="BG37" s="1">
        <v>25</v>
      </c>
      <c r="BH37" s="1">
        <v>4.7307692307692308</v>
      </c>
      <c r="BI37" s="1">
        <v>26</v>
      </c>
    </row>
    <row r="38" spans="1:61" x14ac:dyDescent="0.25">
      <c r="A38" t="str">
        <f t="shared" si="1"/>
        <v>2010UORELIGIOUS STUDIES</v>
      </c>
      <c r="B38" s="1" t="s">
        <v>121</v>
      </c>
      <c r="C38" s="1" t="s">
        <v>59</v>
      </c>
      <c r="D38" s="1" t="s">
        <v>122</v>
      </c>
      <c r="E38" s="1">
        <v>2010</v>
      </c>
      <c r="F38" s="1">
        <v>2</v>
      </c>
      <c r="G38" s="1">
        <v>13</v>
      </c>
      <c r="H38" s="1">
        <v>5</v>
      </c>
      <c r="I38" s="1">
        <v>11</v>
      </c>
      <c r="J38" s="1">
        <v>4.4545454545454541</v>
      </c>
      <c r="K38" s="1">
        <v>11</v>
      </c>
      <c r="L38" s="1">
        <v>4.6363636363636367</v>
      </c>
      <c r="M38" s="1">
        <v>11</v>
      </c>
      <c r="N38" s="1">
        <v>4.5454545454545459</v>
      </c>
      <c r="O38" s="1">
        <v>11</v>
      </c>
      <c r="P38" s="1">
        <v>3.6363636363636362</v>
      </c>
      <c r="Q38" s="1">
        <v>11</v>
      </c>
      <c r="R38" s="1">
        <v>5.333333333333333</v>
      </c>
      <c r="S38" s="1">
        <v>12</v>
      </c>
      <c r="T38" s="1">
        <v>4.5</v>
      </c>
      <c r="U38" s="1">
        <v>12</v>
      </c>
      <c r="V38" s="1">
        <v>4.083333333333333</v>
      </c>
      <c r="W38" s="1">
        <v>12</v>
      </c>
      <c r="X38" s="1">
        <v>4.583333333333333</v>
      </c>
      <c r="Y38" s="1">
        <v>12</v>
      </c>
      <c r="Z38" s="1">
        <v>3.3636363636363638</v>
      </c>
      <c r="AA38" s="1">
        <v>11</v>
      </c>
      <c r="AB38" s="1">
        <v>4.4545454545454541</v>
      </c>
      <c r="AC38" s="1">
        <v>11</v>
      </c>
      <c r="AD38" s="1">
        <v>4.6363636363636367</v>
      </c>
      <c r="AE38" s="1">
        <v>11</v>
      </c>
      <c r="AF38" s="1">
        <v>4.25</v>
      </c>
      <c r="AG38" s="1">
        <v>12</v>
      </c>
      <c r="AH38" s="1">
        <v>3.6666666666666665</v>
      </c>
      <c r="AI38" s="1">
        <v>12</v>
      </c>
      <c r="AJ38" s="1">
        <v>4.166666666666667</v>
      </c>
      <c r="AK38" s="1">
        <v>12</v>
      </c>
      <c r="AL38" s="1">
        <v>4.416666666666667</v>
      </c>
      <c r="AM38" s="1">
        <v>12</v>
      </c>
      <c r="AN38" s="1">
        <v>5.166666666666667</v>
      </c>
      <c r="AO38" s="1">
        <v>12</v>
      </c>
      <c r="AP38" s="1">
        <v>3.5833333333333335</v>
      </c>
      <c r="AQ38" s="1">
        <v>12</v>
      </c>
      <c r="AR38" s="1">
        <v>4.333333333333333</v>
      </c>
      <c r="AS38" s="1">
        <v>12</v>
      </c>
      <c r="AT38" s="1">
        <v>4.416666666666667</v>
      </c>
      <c r="AU38" s="1">
        <v>12</v>
      </c>
      <c r="AV38" s="1">
        <v>4.5</v>
      </c>
      <c r="AW38" s="1">
        <v>12</v>
      </c>
      <c r="AX38" s="1">
        <v>4.583333333333333</v>
      </c>
      <c r="AY38" s="1">
        <v>12</v>
      </c>
      <c r="AZ38" s="1">
        <v>5.083333333333333</v>
      </c>
      <c r="BA38" s="1">
        <v>12</v>
      </c>
      <c r="BB38" s="1">
        <v>4.333333333333333</v>
      </c>
      <c r="BC38" s="1">
        <v>12</v>
      </c>
      <c r="BD38" s="1">
        <v>4</v>
      </c>
      <c r="BE38" s="1">
        <v>12</v>
      </c>
      <c r="BF38" s="1">
        <v>4.583333333333333</v>
      </c>
      <c r="BG38" s="1">
        <v>12</v>
      </c>
      <c r="BH38" s="1">
        <v>4.75</v>
      </c>
      <c r="BI38" s="1">
        <v>12</v>
      </c>
    </row>
    <row r="39" spans="1:61" x14ac:dyDescent="0.25">
      <c r="A39" t="str">
        <f t="shared" si="1"/>
        <v>2010UOJUDAIC STUDIES</v>
      </c>
      <c r="B39" s="1" t="s">
        <v>123</v>
      </c>
      <c r="C39" s="1" t="s">
        <v>59</v>
      </c>
      <c r="D39" s="1" t="s">
        <v>124</v>
      </c>
      <c r="E39" s="1">
        <v>2010</v>
      </c>
      <c r="F39" s="1">
        <v>2</v>
      </c>
      <c r="G39" s="1">
        <v>2</v>
      </c>
      <c r="H39" s="1">
        <v>6</v>
      </c>
      <c r="I39" s="1">
        <v>2</v>
      </c>
      <c r="J39" s="1">
        <v>4.5</v>
      </c>
      <c r="K39" s="1">
        <v>2</v>
      </c>
      <c r="L39" s="1">
        <v>6</v>
      </c>
      <c r="M39" s="1">
        <v>2</v>
      </c>
      <c r="N39" s="1">
        <v>6</v>
      </c>
      <c r="O39" s="1">
        <v>2</v>
      </c>
      <c r="P39" s="1">
        <v>6</v>
      </c>
      <c r="Q39" s="1">
        <v>2</v>
      </c>
      <c r="R39" s="1">
        <v>6</v>
      </c>
      <c r="S39" s="1">
        <v>2</v>
      </c>
      <c r="T39" s="1">
        <v>5</v>
      </c>
      <c r="U39" s="1">
        <v>2</v>
      </c>
      <c r="V39" s="1">
        <v>6</v>
      </c>
      <c r="W39" s="1">
        <v>2</v>
      </c>
      <c r="X39" s="1">
        <v>5</v>
      </c>
      <c r="Y39" s="1">
        <v>2</v>
      </c>
      <c r="Z39" s="1">
        <v>6</v>
      </c>
      <c r="AA39" s="1">
        <v>1</v>
      </c>
      <c r="AB39" s="1">
        <v>6</v>
      </c>
      <c r="AC39" s="1">
        <v>1</v>
      </c>
      <c r="AD39" s="1">
        <v>6</v>
      </c>
      <c r="AE39" s="1">
        <v>1</v>
      </c>
      <c r="AF39" s="1">
        <v>6</v>
      </c>
      <c r="AG39" s="1">
        <v>2</v>
      </c>
      <c r="AH39" s="1">
        <v>4.5</v>
      </c>
      <c r="AI39" s="1">
        <v>2</v>
      </c>
      <c r="AJ39" s="1">
        <v>4.5</v>
      </c>
      <c r="AK39" s="1">
        <v>2</v>
      </c>
      <c r="AL39" s="1">
        <v>5</v>
      </c>
      <c r="AM39" s="1">
        <v>2</v>
      </c>
      <c r="AN39" s="1">
        <v>5.5</v>
      </c>
      <c r="AO39" s="1">
        <v>2</v>
      </c>
      <c r="AP39" s="1">
        <v>4.5</v>
      </c>
      <c r="AQ39" s="1">
        <v>2</v>
      </c>
      <c r="AR39" s="1">
        <v>5</v>
      </c>
      <c r="AS39" s="1">
        <v>2</v>
      </c>
      <c r="AT39" s="1">
        <v>5.5</v>
      </c>
      <c r="AU39" s="1">
        <v>2</v>
      </c>
      <c r="AV39" s="1">
        <v>5.5</v>
      </c>
      <c r="AW39" s="1">
        <v>2</v>
      </c>
      <c r="AX39" s="1">
        <v>5.5</v>
      </c>
      <c r="AY39" s="1">
        <v>2</v>
      </c>
      <c r="AZ39" s="1">
        <v>5.5</v>
      </c>
      <c r="BA39" s="1">
        <v>2</v>
      </c>
      <c r="BB39" s="1">
        <v>4.5</v>
      </c>
      <c r="BC39" s="1">
        <v>2</v>
      </c>
      <c r="BD39" s="1">
        <v>4.5</v>
      </c>
      <c r="BE39" s="1">
        <v>2</v>
      </c>
      <c r="BF39" s="1">
        <v>6</v>
      </c>
      <c r="BG39" s="1">
        <v>2</v>
      </c>
      <c r="BH39" s="1">
        <v>5.5</v>
      </c>
      <c r="BI39" s="1">
        <v>2</v>
      </c>
    </row>
    <row r="40" spans="1:61" x14ac:dyDescent="0.25">
      <c r="A40" t="str">
        <f t="shared" si="1"/>
        <v>2010UOCHEMISTRY</v>
      </c>
      <c r="B40" s="1" t="s">
        <v>125</v>
      </c>
      <c r="C40" s="1" t="s">
        <v>59</v>
      </c>
      <c r="D40" s="1" t="s">
        <v>126</v>
      </c>
      <c r="E40" s="1">
        <v>2010</v>
      </c>
      <c r="F40" s="1">
        <v>2</v>
      </c>
      <c r="G40" s="1">
        <v>78</v>
      </c>
      <c r="H40" s="1">
        <v>5.3278688524590168</v>
      </c>
      <c r="I40" s="1">
        <v>61</v>
      </c>
      <c r="J40" s="1">
        <v>5.1967213114754101</v>
      </c>
      <c r="K40" s="1">
        <v>61</v>
      </c>
      <c r="L40" s="1">
        <v>4.557377049180328</v>
      </c>
      <c r="M40" s="1">
        <v>61</v>
      </c>
      <c r="N40" s="1">
        <v>4.583333333333333</v>
      </c>
      <c r="O40" s="1">
        <v>60</v>
      </c>
      <c r="P40" s="1">
        <v>3.9482758620689653</v>
      </c>
      <c r="Q40" s="1">
        <v>58</v>
      </c>
      <c r="R40" s="1">
        <v>4.9672131147540988</v>
      </c>
      <c r="S40" s="1">
        <v>61</v>
      </c>
      <c r="T40" s="1">
        <v>4.5737704918032787</v>
      </c>
      <c r="U40" s="1">
        <v>61</v>
      </c>
      <c r="V40" s="1">
        <v>4.3442622950819674</v>
      </c>
      <c r="W40" s="1">
        <v>61</v>
      </c>
      <c r="X40" s="1">
        <v>4.1500000000000004</v>
      </c>
      <c r="Y40" s="1">
        <v>60</v>
      </c>
      <c r="Z40" s="1">
        <v>4.1315789473684212</v>
      </c>
      <c r="AA40" s="1">
        <v>38</v>
      </c>
      <c r="AB40" s="1">
        <v>3.8611111111111112</v>
      </c>
      <c r="AC40" s="1">
        <v>36</v>
      </c>
      <c r="AD40" s="1">
        <v>4.4722222222222223</v>
      </c>
      <c r="AE40" s="1">
        <v>36</v>
      </c>
      <c r="AF40" s="1">
        <v>4.6440677966101696</v>
      </c>
      <c r="AG40" s="1">
        <v>59</v>
      </c>
      <c r="AH40" s="1">
        <v>4.2068965517241379</v>
      </c>
      <c r="AI40" s="1">
        <v>58</v>
      </c>
      <c r="AJ40" s="1">
        <v>4.1355932203389827</v>
      </c>
      <c r="AK40" s="1">
        <v>59</v>
      </c>
      <c r="AL40" s="1">
        <v>4.3620689655172411</v>
      </c>
      <c r="AM40" s="1">
        <v>58</v>
      </c>
      <c r="AN40" s="1">
        <v>4.4754098360655741</v>
      </c>
      <c r="AO40" s="1">
        <v>61</v>
      </c>
      <c r="AP40" s="1">
        <v>4.1967213114754101</v>
      </c>
      <c r="AQ40" s="1">
        <v>61</v>
      </c>
      <c r="AR40" s="1">
        <v>4.0163934426229506</v>
      </c>
      <c r="AS40" s="1">
        <v>61</v>
      </c>
      <c r="AT40" s="1">
        <v>4.1803278688524594</v>
      </c>
      <c r="AU40" s="1">
        <v>61</v>
      </c>
      <c r="AV40" s="1">
        <v>4.0655737704918034</v>
      </c>
      <c r="AW40" s="1">
        <v>61</v>
      </c>
      <c r="AX40" s="1">
        <v>4.4576271186440675</v>
      </c>
      <c r="AY40" s="1">
        <v>59</v>
      </c>
      <c r="AZ40" s="1">
        <v>5.0166666666666666</v>
      </c>
      <c r="BA40" s="1">
        <v>60</v>
      </c>
      <c r="BB40" s="1">
        <v>4.4915254237288131</v>
      </c>
      <c r="BC40" s="1">
        <v>59</v>
      </c>
      <c r="BD40" s="1">
        <v>4.3157894736842106</v>
      </c>
      <c r="BE40" s="1">
        <v>57</v>
      </c>
      <c r="BF40" s="1">
        <v>4.6166666666666663</v>
      </c>
      <c r="BG40" s="1">
        <v>60</v>
      </c>
      <c r="BH40" s="1">
        <v>4.7</v>
      </c>
      <c r="BI40" s="1">
        <v>60</v>
      </c>
    </row>
    <row r="41" spans="1:61" x14ac:dyDescent="0.25">
      <c r="A41" t="str">
        <f t="shared" si="1"/>
        <v>2010UOGEOLOGICAL SCIENCES</v>
      </c>
      <c r="B41" s="1" t="s">
        <v>127</v>
      </c>
      <c r="C41" s="1" t="s">
        <v>59</v>
      </c>
      <c r="D41" s="1" t="s">
        <v>128</v>
      </c>
      <c r="E41" s="1">
        <v>2010</v>
      </c>
      <c r="F41" s="1">
        <v>2</v>
      </c>
      <c r="G41" s="1">
        <v>16</v>
      </c>
      <c r="H41" s="1">
        <v>5.5454545454545459</v>
      </c>
      <c r="I41" s="1">
        <v>11</v>
      </c>
      <c r="J41" s="1">
        <v>5.5454545454545459</v>
      </c>
      <c r="K41" s="1">
        <v>11</v>
      </c>
      <c r="L41" s="1">
        <v>4.3636363636363633</v>
      </c>
      <c r="M41" s="1">
        <v>11</v>
      </c>
      <c r="N41" s="1">
        <v>4.7272727272727275</v>
      </c>
      <c r="O41" s="1">
        <v>11</v>
      </c>
      <c r="P41" s="1">
        <v>4.2727272727272725</v>
      </c>
      <c r="Q41" s="1">
        <v>11</v>
      </c>
      <c r="R41" s="1">
        <v>5.4545454545454541</v>
      </c>
      <c r="S41" s="1">
        <v>11</v>
      </c>
      <c r="T41" s="1">
        <v>4.4545454545454541</v>
      </c>
      <c r="U41" s="1">
        <v>11</v>
      </c>
      <c r="V41" s="1">
        <v>4.2727272727272725</v>
      </c>
      <c r="W41" s="1">
        <v>11</v>
      </c>
      <c r="X41" s="1">
        <v>3.5454545454545454</v>
      </c>
      <c r="Y41" s="1">
        <v>11</v>
      </c>
      <c r="Z41" s="1">
        <v>4.8888888888888893</v>
      </c>
      <c r="AA41" s="1">
        <v>9</v>
      </c>
      <c r="AB41" s="1">
        <v>5</v>
      </c>
      <c r="AC41" s="1">
        <v>9</v>
      </c>
      <c r="AD41" s="1">
        <v>5.5555555555555554</v>
      </c>
      <c r="AE41" s="1">
        <v>9</v>
      </c>
      <c r="AF41" s="1">
        <v>5.2727272727272725</v>
      </c>
      <c r="AG41" s="1">
        <v>11</v>
      </c>
      <c r="AH41" s="1">
        <v>4.0999999999999996</v>
      </c>
      <c r="AI41" s="1">
        <v>10</v>
      </c>
      <c r="AJ41" s="1">
        <v>4</v>
      </c>
      <c r="AK41" s="1">
        <v>11</v>
      </c>
      <c r="AL41" s="1">
        <v>5.0909090909090908</v>
      </c>
      <c r="AM41" s="1">
        <v>11</v>
      </c>
      <c r="AN41" s="1">
        <v>5.4545454545454541</v>
      </c>
      <c r="AO41" s="1">
        <v>11</v>
      </c>
      <c r="AP41" s="1">
        <v>4.8181818181818183</v>
      </c>
      <c r="AQ41" s="1">
        <v>11</v>
      </c>
      <c r="AR41" s="1">
        <v>4.7272727272727275</v>
      </c>
      <c r="AS41" s="1">
        <v>11</v>
      </c>
      <c r="AT41" s="1">
        <v>4.4545454545454541</v>
      </c>
      <c r="AU41" s="1">
        <v>11</v>
      </c>
      <c r="AV41" s="1">
        <v>5</v>
      </c>
      <c r="AW41" s="1">
        <v>11</v>
      </c>
      <c r="AX41" s="1">
        <v>5.3636363636363633</v>
      </c>
      <c r="AY41" s="1">
        <v>11</v>
      </c>
      <c r="AZ41" s="1">
        <v>5.3636363636363633</v>
      </c>
      <c r="BA41" s="1">
        <v>11</v>
      </c>
      <c r="BB41" s="1">
        <v>4.9090909090909092</v>
      </c>
      <c r="BC41" s="1">
        <v>11</v>
      </c>
      <c r="BD41" s="1">
        <v>4.4000000000000004</v>
      </c>
      <c r="BE41" s="1">
        <v>10</v>
      </c>
      <c r="BF41" s="1">
        <v>4.9090909090909092</v>
      </c>
      <c r="BG41" s="1">
        <v>11</v>
      </c>
      <c r="BH41" s="1">
        <v>4.9090909090909092</v>
      </c>
      <c r="BI41" s="1">
        <v>11</v>
      </c>
    </row>
    <row r="42" spans="1:61" x14ac:dyDescent="0.25">
      <c r="A42" t="str">
        <f t="shared" si="1"/>
        <v>2010UOPHYSICS</v>
      </c>
      <c r="B42" s="1" t="s">
        <v>129</v>
      </c>
      <c r="C42" s="1" t="s">
        <v>59</v>
      </c>
      <c r="D42" s="1" t="s">
        <v>130</v>
      </c>
      <c r="E42" s="1">
        <v>2010</v>
      </c>
      <c r="F42" s="1">
        <v>2</v>
      </c>
      <c r="G42" s="1">
        <v>38</v>
      </c>
      <c r="H42" s="1">
        <v>4.8</v>
      </c>
      <c r="I42" s="1">
        <v>30</v>
      </c>
      <c r="J42" s="1">
        <v>4.9000000000000004</v>
      </c>
      <c r="K42" s="1">
        <v>30</v>
      </c>
      <c r="L42" s="1">
        <v>3.8666666666666667</v>
      </c>
      <c r="M42" s="1">
        <v>30</v>
      </c>
      <c r="N42" s="1">
        <v>3.4</v>
      </c>
      <c r="O42" s="1">
        <v>30</v>
      </c>
      <c r="P42" s="1">
        <v>3.3333333333333335</v>
      </c>
      <c r="Q42" s="1">
        <v>30</v>
      </c>
      <c r="R42" s="1">
        <v>4.4333333333333336</v>
      </c>
      <c r="S42" s="1">
        <v>30</v>
      </c>
      <c r="T42" s="1">
        <v>3.8</v>
      </c>
      <c r="U42" s="1">
        <v>30</v>
      </c>
      <c r="V42" s="1">
        <v>3.5172413793103448</v>
      </c>
      <c r="W42" s="1">
        <v>29</v>
      </c>
      <c r="X42" s="1">
        <v>3.5</v>
      </c>
      <c r="Y42" s="1">
        <v>30</v>
      </c>
      <c r="Z42" s="1">
        <v>4.333333333333333</v>
      </c>
      <c r="AA42" s="1">
        <v>18</v>
      </c>
      <c r="AB42" s="1">
        <v>4.7777777777777777</v>
      </c>
      <c r="AC42" s="1">
        <v>18</v>
      </c>
      <c r="AD42" s="1">
        <v>4.5882352941176467</v>
      </c>
      <c r="AE42" s="1">
        <v>17</v>
      </c>
      <c r="AF42" s="1">
        <v>4.5999999999999996</v>
      </c>
      <c r="AG42" s="1">
        <v>30</v>
      </c>
      <c r="AH42" s="1">
        <v>4.1071428571428568</v>
      </c>
      <c r="AI42" s="1">
        <v>28</v>
      </c>
      <c r="AJ42" s="1">
        <v>4.3103448275862073</v>
      </c>
      <c r="AK42" s="1">
        <v>29</v>
      </c>
      <c r="AL42" s="1">
        <v>4.5862068965517242</v>
      </c>
      <c r="AM42" s="1">
        <v>29</v>
      </c>
      <c r="AN42" s="1">
        <v>4.6333333333333337</v>
      </c>
      <c r="AO42" s="1">
        <v>30</v>
      </c>
      <c r="AP42" s="1">
        <v>3.9285714285714284</v>
      </c>
      <c r="AQ42" s="1">
        <v>28</v>
      </c>
      <c r="AR42" s="1">
        <v>4.1034482758620694</v>
      </c>
      <c r="AS42" s="1">
        <v>29</v>
      </c>
      <c r="AT42" s="1">
        <v>4.2857142857142856</v>
      </c>
      <c r="AU42" s="1">
        <v>28</v>
      </c>
      <c r="AV42" s="1">
        <v>4.8</v>
      </c>
      <c r="AW42" s="1">
        <v>30</v>
      </c>
      <c r="AX42" s="1">
        <v>4.8620689655172411</v>
      </c>
      <c r="AY42" s="1">
        <v>29</v>
      </c>
      <c r="AZ42" s="1">
        <v>5</v>
      </c>
      <c r="BA42" s="1">
        <v>30</v>
      </c>
      <c r="BB42" s="1">
        <v>4.6206896551724137</v>
      </c>
      <c r="BC42" s="1">
        <v>29</v>
      </c>
      <c r="BD42" s="1">
        <v>4.5862068965517242</v>
      </c>
      <c r="BE42" s="1">
        <v>29</v>
      </c>
      <c r="BF42" s="1">
        <v>4.8928571428571432</v>
      </c>
      <c r="BG42" s="1">
        <v>28</v>
      </c>
      <c r="BH42" s="1">
        <v>4.8620689655172411</v>
      </c>
      <c r="BI42" s="1">
        <v>29</v>
      </c>
    </row>
    <row r="43" spans="1:61" x14ac:dyDescent="0.25">
      <c r="A43" t="str">
        <f t="shared" si="1"/>
        <v>2010UOPSYCHOLOGY</v>
      </c>
      <c r="B43" s="1" t="s">
        <v>131</v>
      </c>
      <c r="C43" s="1" t="s">
        <v>59</v>
      </c>
      <c r="D43" s="1" t="s">
        <v>132</v>
      </c>
      <c r="E43" s="1">
        <v>2010</v>
      </c>
      <c r="F43" s="1">
        <v>2</v>
      </c>
      <c r="G43" s="1">
        <v>330</v>
      </c>
      <c r="H43" s="1">
        <v>5.0411985018726595</v>
      </c>
      <c r="I43" s="1">
        <v>267</v>
      </c>
      <c r="J43" s="1">
        <v>4.8641509433962264</v>
      </c>
      <c r="K43" s="1">
        <v>265</v>
      </c>
      <c r="L43" s="1">
        <v>4.3759398496240598</v>
      </c>
      <c r="M43" s="1">
        <v>266</v>
      </c>
      <c r="N43" s="1">
        <v>4.4794007490636707</v>
      </c>
      <c r="O43" s="1">
        <v>267</v>
      </c>
      <c r="P43" s="1">
        <v>4.0340909090909092</v>
      </c>
      <c r="Q43" s="1">
        <v>264</v>
      </c>
      <c r="R43" s="1">
        <v>4.9548872180451129</v>
      </c>
      <c r="S43" s="1">
        <v>266</v>
      </c>
      <c r="T43" s="1">
        <v>4.4037735849056601</v>
      </c>
      <c r="U43" s="1">
        <v>265</v>
      </c>
      <c r="V43" s="1">
        <v>4.1735849056603778</v>
      </c>
      <c r="W43" s="1">
        <v>265</v>
      </c>
      <c r="X43" s="1">
        <v>4.0681818181818183</v>
      </c>
      <c r="Y43" s="1">
        <v>264</v>
      </c>
      <c r="Z43" s="1">
        <v>4.3</v>
      </c>
      <c r="AA43" s="1">
        <v>160</v>
      </c>
      <c r="AB43" s="1">
        <v>4.1464968152866239</v>
      </c>
      <c r="AC43" s="1">
        <v>157</v>
      </c>
      <c r="AD43" s="1">
        <v>4.5222929936305736</v>
      </c>
      <c r="AE43" s="1">
        <v>157</v>
      </c>
      <c r="AF43" s="1">
        <v>4.1691729323308273</v>
      </c>
      <c r="AG43" s="1">
        <v>266</v>
      </c>
      <c r="AH43" s="1">
        <v>4.0228136882129277</v>
      </c>
      <c r="AI43" s="1">
        <v>263</v>
      </c>
      <c r="AJ43" s="1">
        <v>4.0681818181818183</v>
      </c>
      <c r="AK43" s="1">
        <v>264</v>
      </c>
      <c r="AL43" s="1">
        <v>4.1292775665399244</v>
      </c>
      <c r="AM43" s="1">
        <v>263</v>
      </c>
      <c r="AN43" s="1">
        <v>4.5977443609022552</v>
      </c>
      <c r="AO43" s="1">
        <v>266</v>
      </c>
      <c r="AP43" s="1">
        <v>4.1749049429657799</v>
      </c>
      <c r="AQ43" s="1">
        <v>263</v>
      </c>
      <c r="AR43" s="1">
        <v>4.1535580524344571</v>
      </c>
      <c r="AS43" s="1">
        <v>267</v>
      </c>
      <c r="AT43" s="1">
        <v>4.1698113207547172</v>
      </c>
      <c r="AU43" s="1">
        <v>265</v>
      </c>
      <c r="AV43" s="1">
        <v>3.8947368421052633</v>
      </c>
      <c r="AW43" s="1">
        <v>266</v>
      </c>
      <c r="AX43" s="1">
        <v>4.4060150375939848</v>
      </c>
      <c r="AY43" s="1">
        <v>266</v>
      </c>
      <c r="AZ43" s="1">
        <v>4.8867924528301883</v>
      </c>
      <c r="BA43" s="1">
        <v>265</v>
      </c>
      <c r="BB43" s="1">
        <v>4.4465648854961835</v>
      </c>
      <c r="BC43" s="1">
        <v>262</v>
      </c>
      <c r="BD43" s="1">
        <v>4.3802281368821294</v>
      </c>
      <c r="BE43" s="1">
        <v>263</v>
      </c>
      <c r="BF43" s="1">
        <v>4.6920152091254756</v>
      </c>
      <c r="BG43" s="1">
        <v>263</v>
      </c>
      <c r="BH43" s="1">
        <v>4.7622641509433965</v>
      </c>
      <c r="BI43" s="1">
        <v>265</v>
      </c>
    </row>
    <row r="44" spans="1:61" x14ac:dyDescent="0.25">
      <c r="A44" t="str">
        <f t="shared" si="1"/>
        <v>2010UOCOUNSELING PSYCHOLOGY &amp; HUMAN SERVICES</v>
      </c>
      <c r="B44" s="1" t="s">
        <v>133</v>
      </c>
      <c r="C44" s="1" t="s">
        <v>59</v>
      </c>
      <c r="D44" s="1" t="s">
        <v>134</v>
      </c>
      <c r="E44" s="1">
        <v>2010</v>
      </c>
      <c r="F44" s="1">
        <v>2</v>
      </c>
      <c r="G44" s="1">
        <v>75</v>
      </c>
      <c r="H44" s="1">
        <v>4.7571428571428571</v>
      </c>
      <c r="I44" s="1">
        <v>70</v>
      </c>
      <c r="J44" s="1">
        <v>4.5857142857142854</v>
      </c>
      <c r="K44" s="1">
        <v>70</v>
      </c>
      <c r="L44" s="1">
        <v>4.0428571428571427</v>
      </c>
      <c r="M44" s="1">
        <v>70</v>
      </c>
      <c r="N44" s="1">
        <v>4.4782608695652177</v>
      </c>
      <c r="O44" s="1">
        <v>69</v>
      </c>
      <c r="P44" s="1">
        <v>4.2352941176470589</v>
      </c>
      <c r="Q44" s="1">
        <v>68</v>
      </c>
      <c r="R44" s="1">
        <v>5.0857142857142854</v>
      </c>
      <c r="S44" s="1">
        <v>70</v>
      </c>
      <c r="T44" s="1">
        <v>4.6231884057971016</v>
      </c>
      <c r="U44" s="1">
        <v>69</v>
      </c>
      <c r="V44" s="1">
        <v>4.3142857142857141</v>
      </c>
      <c r="W44" s="1">
        <v>70</v>
      </c>
      <c r="X44" s="1">
        <v>4.3142857142857141</v>
      </c>
      <c r="Y44" s="1">
        <v>70</v>
      </c>
      <c r="Z44" s="1">
        <v>4.5681818181818183</v>
      </c>
      <c r="AA44" s="1">
        <v>44</v>
      </c>
      <c r="AB44" s="1">
        <v>5.0227272727272725</v>
      </c>
      <c r="AC44" s="1">
        <v>44</v>
      </c>
      <c r="AD44" s="1">
        <v>4.6976744186046515</v>
      </c>
      <c r="AE44" s="1">
        <v>43</v>
      </c>
      <c r="AF44" s="1">
        <v>4.8571428571428568</v>
      </c>
      <c r="AG44" s="1">
        <v>70</v>
      </c>
      <c r="AH44" s="1">
        <v>4.3283582089552235</v>
      </c>
      <c r="AI44" s="1">
        <v>67</v>
      </c>
      <c r="AJ44" s="1">
        <v>4.8571428571428568</v>
      </c>
      <c r="AK44" s="1">
        <v>70</v>
      </c>
      <c r="AL44" s="1">
        <v>4.871428571428571</v>
      </c>
      <c r="AM44" s="1">
        <v>70</v>
      </c>
      <c r="AN44" s="1">
        <v>4.9000000000000004</v>
      </c>
      <c r="AO44" s="1">
        <v>70</v>
      </c>
      <c r="AP44" s="1">
        <v>4.628571428571429</v>
      </c>
      <c r="AQ44" s="1">
        <v>70</v>
      </c>
      <c r="AR44" s="1">
        <v>4.4000000000000004</v>
      </c>
      <c r="AS44" s="1">
        <v>70</v>
      </c>
      <c r="AT44" s="1">
        <v>4.6571428571428575</v>
      </c>
      <c r="AU44" s="1">
        <v>70</v>
      </c>
      <c r="AV44" s="1">
        <v>4.2857142857142856</v>
      </c>
      <c r="AW44" s="1">
        <v>70</v>
      </c>
      <c r="AX44" s="1">
        <v>4.8550724637681162</v>
      </c>
      <c r="AY44" s="1">
        <v>69</v>
      </c>
      <c r="AZ44" s="1">
        <v>4.8970588235294121</v>
      </c>
      <c r="BA44" s="1">
        <v>68</v>
      </c>
      <c r="BB44" s="1">
        <v>4.5147058823529411</v>
      </c>
      <c r="BC44" s="1">
        <v>68</v>
      </c>
      <c r="BD44" s="1">
        <v>5.0579710144927539</v>
      </c>
      <c r="BE44" s="1">
        <v>69</v>
      </c>
      <c r="BF44" s="1">
        <v>4.4852941176470589</v>
      </c>
      <c r="BG44" s="1">
        <v>68</v>
      </c>
      <c r="BH44" s="1">
        <v>4.5373134328358207</v>
      </c>
      <c r="BI44" s="1">
        <v>67</v>
      </c>
    </row>
    <row r="45" spans="1:61" x14ac:dyDescent="0.25">
      <c r="A45" t="str">
        <f t="shared" si="1"/>
        <v>2010UOPLANNING, PUBLIC POLICY, &amp; MGMT</v>
      </c>
      <c r="B45" s="1" t="s">
        <v>135</v>
      </c>
      <c r="C45" s="1" t="s">
        <v>59</v>
      </c>
      <c r="D45" s="1" t="s">
        <v>136</v>
      </c>
      <c r="E45" s="1">
        <v>2010</v>
      </c>
      <c r="F45" s="1">
        <v>2</v>
      </c>
      <c r="G45" s="1">
        <v>29</v>
      </c>
      <c r="H45" s="1">
        <v>4.4642857142857144</v>
      </c>
      <c r="I45" s="1">
        <v>28</v>
      </c>
      <c r="J45" s="1">
        <v>4.5357142857142856</v>
      </c>
      <c r="K45" s="1">
        <v>28</v>
      </c>
      <c r="L45" s="1">
        <v>3.9642857142857144</v>
      </c>
      <c r="M45" s="1">
        <v>28</v>
      </c>
      <c r="N45" s="1">
        <v>4.1071428571428568</v>
      </c>
      <c r="O45" s="1">
        <v>28</v>
      </c>
      <c r="P45" s="1">
        <v>3.8928571428571428</v>
      </c>
      <c r="Q45" s="1">
        <v>28</v>
      </c>
      <c r="R45" s="1">
        <v>4.9642857142857144</v>
      </c>
      <c r="S45" s="1">
        <v>28</v>
      </c>
      <c r="T45" s="1">
        <v>4.3928571428571432</v>
      </c>
      <c r="U45" s="1">
        <v>28</v>
      </c>
      <c r="V45" s="1">
        <v>4.25</v>
      </c>
      <c r="W45" s="1">
        <v>28</v>
      </c>
      <c r="X45" s="1">
        <v>4.5357142857142856</v>
      </c>
      <c r="Y45" s="1">
        <v>28</v>
      </c>
      <c r="Z45" s="1">
        <v>4.0588235294117645</v>
      </c>
      <c r="AA45" s="1">
        <v>17</v>
      </c>
      <c r="AB45" s="1">
        <v>3.8823529411764706</v>
      </c>
      <c r="AC45" s="1">
        <v>17</v>
      </c>
      <c r="AD45" s="1">
        <v>4.2941176470588234</v>
      </c>
      <c r="AE45" s="1">
        <v>17</v>
      </c>
      <c r="AF45" s="1">
        <v>4.25</v>
      </c>
      <c r="AG45" s="1">
        <v>28</v>
      </c>
      <c r="AH45" s="1">
        <v>4.2962962962962967</v>
      </c>
      <c r="AI45" s="1">
        <v>27</v>
      </c>
      <c r="AJ45" s="1">
        <v>4.4285714285714288</v>
      </c>
      <c r="AK45" s="1">
        <v>28</v>
      </c>
      <c r="AL45" s="1">
        <v>4.2857142857142856</v>
      </c>
      <c r="AM45" s="1">
        <v>28</v>
      </c>
      <c r="AN45" s="1">
        <v>4.3214285714285712</v>
      </c>
      <c r="AO45" s="1">
        <v>28</v>
      </c>
      <c r="AP45" s="1">
        <v>4.0769230769230766</v>
      </c>
      <c r="AQ45" s="1">
        <v>26</v>
      </c>
      <c r="AR45" s="1">
        <v>4.5357142857142856</v>
      </c>
      <c r="AS45" s="1">
        <v>28</v>
      </c>
      <c r="AT45" s="1">
        <v>4.2142857142857144</v>
      </c>
      <c r="AU45" s="1">
        <v>28</v>
      </c>
      <c r="AV45" s="1">
        <v>4.3703703703703702</v>
      </c>
      <c r="AW45" s="1">
        <v>27</v>
      </c>
      <c r="AX45" s="1">
        <v>4.7777777777777777</v>
      </c>
      <c r="AY45" s="1">
        <v>27</v>
      </c>
      <c r="AZ45" s="1">
        <v>5</v>
      </c>
      <c r="BA45" s="1">
        <v>27</v>
      </c>
      <c r="BB45" s="1">
        <v>3.8928571428571428</v>
      </c>
      <c r="BC45" s="1">
        <v>28</v>
      </c>
      <c r="BD45" s="1">
        <v>4.6296296296296298</v>
      </c>
      <c r="BE45" s="1">
        <v>27</v>
      </c>
      <c r="BF45" s="1">
        <v>4.6296296296296298</v>
      </c>
      <c r="BG45" s="1">
        <v>27</v>
      </c>
      <c r="BH45" s="1">
        <v>4.5555555555555554</v>
      </c>
      <c r="BI45" s="1">
        <v>27</v>
      </c>
    </row>
    <row r="46" spans="1:61" x14ac:dyDescent="0.25">
      <c r="A46" t="str">
        <f t="shared" si="1"/>
        <v>2010UOGENERAL SOCIAL SCIENCE (Bend)</v>
      </c>
      <c r="B46" s="1" t="s">
        <v>137</v>
      </c>
      <c r="C46" s="1" t="s">
        <v>59</v>
      </c>
      <c r="D46" s="1" t="s">
        <v>138</v>
      </c>
      <c r="E46" s="1">
        <v>2010</v>
      </c>
      <c r="F46" s="1">
        <v>2</v>
      </c>
      <c r="G46" s="1">
        <v>28</v>
      </c>
      <c r="H46" s="1">
        <v>5</v>
      </c>
      <c r="I46" s="1">
        <v>26</v>
      </c>
      <c r="J46" s="1">
        <v>4.615384615384615</v>
      </c>
      <c r="K46" s="1">
        <v>26</v>
      </c>
      <c r="L46" s="1">
        <v>4.0769230769230766</v>
      </c>
      <c r="M46" s="1">
        <v>26</v>
      </c>
      <c r="N46" s="1">
        <v>4.115384615384615</v>
      </c>
      <c r="O46" s="1">
        <v>26</v>
      </c>
      <c r="P46" s="1">
        <v>3.6153846153846154</v>
      </c>
      <c r="Q46" s="1">
        <v>26</v>
      </c>
      <c r="R46" s="1">
        <v>4.6923076923076925</v>
      </c>
      <c r="S46" s="1">
        <v>26</v>
      </c>
      <c r="T46" s="1">
        <v>4.2307692307692308</v>
      </c>
      <c r="U46" s="1">
        <v>26</v>
      </c>
      <c r="V46" s="1">
        <v>3.8076923076923075</v>
      </c>
      <c r="W46" s="1">
        <v>26</v>
      </c>
      <c r="X46" s="1">
        <v>3.8076923076923075</v>
      </c>
      <c r="Y46" s="1">
        <v>26</v>
      </c>
      <c r="Z46" s="1">
        <v>3.5</v>
      </c>
      <c r="AA46" s="1">
        <v>22</v>
      </c>
      <c r="AB46" s="1">
        <v>4.0952380952380949</v>
      </c>
      <c r="AC46" s="1">
        <v>21</v>
      </c>
      <c r="AD46" s="1">
        <v>4.2272727272727275</v>
      </c>
      <c r="AE46" s="1">
        <v>22</v>
      </c>
      <c r="AF46" s="1">
        <v>4.833333333333333</v>
      </c>
      <c r="AG46" s="1">
        <v>24</v>
      </c>
      <c r="AH46" s="1">
        <v>3.7619047619047619</v>
      </c>
      <c r="AI46" s="1">
        <v>21</v>
      </c>
      <c r="AJ46" s="1">
        <v>4.5199999999999996</v>
      </c>
      <c r="AK46" s="1">
        <v>25</v>
      </c>
      <c r="AL46" s="1">
        <v>4.25</v>
      </c>
      <c r="AM46" s="1">
        <v>24</v>
      </c>
      <c r="AN46" s="1">
        <v>4.8461538461538458</v>
      </c>
      <c r="AO46" s="1">
        <v>26</v>
      </c>
      <c r="AP46" s="1">
        <v>3.8</v>
      </c>
      <c r="AQ46" s="1">
        <v>20</v>
      </c>
      <c r="AR46" s="1">
        <v>3.75</v>
      </c>
      <c r="AS46" s="1">
        <v>24</v>
      </c>
      <c r="AT46" s="1">
        <v>3.56</v>
      </c>
      <c r="AU46" s="1">
        <v>25</v>
      </c>
      <c r="AV46" s="1">
        <v>5.16</v>
      </c>
      <c r="AW46" s="1">
        <v>25</v>
      </c>
      <c r="AX46" s="1">
        <v>4.5599999999999996</v>
      </c>
      <c r="AY46" s="1">
        <v>25</v>
      </c>
      <c r="AZ46" s="1">
        <v>4.4400000000000004</v>
      </c>
      <c r="BA46" s="1">
        <v>25</v>
      </c>
      <c r="BB46" s="1">
        <v>3.84</v>
      </c>
      <c r="BC46" s="1">
        <v>25</v>
      </c>
      <c r="BD46" s="1">
        <v>4</v>
      </c>
      <c r="BE46" s="1">
        <v>21</v>
      </c>
      <c r="BF46" s="1">
        <v>4.76</v>
      </c>
      <c r="BG46" s="1">
        <v>25</v>
      </c>
      <c r="BH46" s="1">
        <v>4.8461538461538458</v>
      </c>
      <c r="BI46" s="1">
        <v>26</v>
      </c>
    </row>
    <row r="47" spans="1:61" x14ac:dyDescent="0.25">
      <c r="A47" t="str">
        <f t="shared" si="1"/>
        <v>2010UOANTHROPOLOGY</v>
      </c>
      <c r="B47" s="1" t="s">
        <v>139</v>
      </c>
      <c r="C47" s="1" t="s">
        <v>59</v>
      </c>
      <c r="D47" s="1" t="s">
        <v>140</v>
      </c>
      <c r="E47" s="1">
        <v>2010</v>
      </c>
      <c r="F47" s="1">
        <v>2</v>
      </c>
      <c r="G47" s="1">
        <v>51</v>
      </c>
      <c r="H47" s="1">
        <v>5.0869565217391308</v>
      </c>
      <c r="I47" s="1">
        <v>46</v>
      </c>
      <c r="J47" s="1">
        <v>4.7333333333333334</v>
      </c>
      <c r="K47" s="1">
        <v>45</v>
      </c>
      <c r="L47" s="1">
        <v>4.5434782608695654</v>
      </c>
      <c r="M47" s="1">
        <v>46</v>
      </c>
      <c r="N47" s="1">
        <v>4.5</v>
      </c>
      <c r="O47" s="1">
        <v>46</v>
      </c>
      <c r="P47" s="1">
        <v>4.0681818181818183</v>
      </c>
      <c r="Q47" s="1">
        <v>44</v>
      </c>
      <c r="R47" s="1">
        <v>5.0434782608695654</v>
      </c>
      <c r="S47" s="1">
        <v>46</v>
      </c>
      <c r="T47" s="1">
        <v>4.6956521739130439</v>
      </c>
      <c r="U47" s="1">
        <v>46</v>
      </c>
      <c r="V47" s="1">
        <v>4.1956521739130439</v>
      </c>
      <c r="W47" s="1">
        <v>46</v>
      </c>
      <c r="X47" s="1">
        <v>4.2391304347826084</v>
      </c>
      <c r="Y47" s="1">
        <v>46</v>
      </c>
      <c r="Z47" s="1">
        <v>4.4054054054054053</v>
      </c>
      <c r="AA47" s="1">
        <v>37</v>
      </c>
      <c r="AB47" s="1">
        <v>4.3783783783783781</v>
      </c>
      <c r="AC47" s="1">
        <v>37</v>
      </c>
      <c r="AD47" s="1">
        <v>4.6944444444444446</v>
      </c>
      <c r="AE47" s="1">
        <v>36</v>
      </c>
      <c r="AF47" s="1">
        <v>4.4565217391304346</v>
      </c>
      <c r="AG47" s="1">
        <v>46</v>
      </c>
      <c r="AH47" s="1">
        <v>4.0454545454545459</v>
      </c>
      <c r="AI47" s="1">
        <v>44</v>
      </c>
      <c r="AJ47" s="1">
        <v>4.0888888888888886</v>
      </c>
      <c r="AK47" s="1">
        <v>45</v>
      </c>
      <c r="AL47" s="1">
        <v>4.25</v>
      </c>
      <c r="AM47" s="1">
        <v>44</v>
      </c>
      <c r="AN47" s="1">
        <v>4.9347826086956523</v>
      </c>
      <c r="AO47" s="1">
        <v>46</v>
      </c>
      <c r="AP47" s="1">
        <v>4.6304347826086953</v>
      </c>
      <c r="AQ47" s="1">
        <v>46</v>
      </c>
      <c r="AR47" s="1">
        <v>4.4347826086956523</v>
      </c>
      <c r="AS47" s="1">
        <v>46</v>
      </c>
      <c r="AT47" s="1">
        <v>4.3913043478260869</v>
      </c>
      <c r="AU47" s="1">
        <v>46</v>
      </c>
      <c r="AV47" s="1">
        <v>4.3695652173913047</v>
      </c>
      <c r="AW47" s="1">
        <v>46</v>
      </c>
      <c r="AX47" s="1">
        <v>4.7826086956521738</v>
      </c>
      <c r="AY47" s="1">
        <v>46</v>
      </c>
      <c r="AZ47" s="1">
        <v>5.0681818181818183</v>
      </c>
      <c r="BA47" s="1">
        <v>44</v>
      </c>
      <c r="BB47" s="1">
        <v>4.1333333333333337</v>
      </c>
      <c r="BC47" s="1">
        <v>45</v>
      </c>
      <c r="BD47" s="1">
        <v>4.3260869565217392</v>
      </c>
      <c r="BE47" s="1">
        <v>46</v>
      </c>
      <c r="BF47" s="1">
        <v>4.6363636363636367</v>
      </c>
      <c r="BG47" s="1">
        <v>44</v>
      </c>
      <c r="BH47" s="1">
        <v>4.5555555555555554</v>
      </c>
      <c r="BI47" s="1">
        <v>45</v>
      </c>
    </row>
    <row r="48" spans="1:61" x14ac:dyDescent="0.25">
      <c r="A48" t="str">
        <f t="shared" si="1"/>
        <v>2010UOECONOMICS</v>
      </c>
      <c r="B48" s="1" t="s">
        <v>141</v>
      </c>
      <c r="C48" s="1" t="s">
        <v>59</v>
      </c>
      <c r="D48" s="1" t="s">
        <v>142</v>
      </c>
      <c r="E48" s="1">
        <v>2010</v>
      </c>
      <c r="F48" s="1">
        <v>2</v>
      </c>
      <c r="G48" s="1">
        <v>115</v>
      </c>
      <c r="H48" s="1">
        <v>4.698924731182796</v>
      </c>
      <c r="I48" s="1">
        <v>93</v>
      </c>
      <c r="J48" s="1">
        <v>4.881720430107527</v>
      </c>
      <c r="K48" s="1">
        <v>93</v>
      </c>
      <c r="L48" s="1">
        <v>4.32258064516129</v>
      </c>
      <c r="M48" s="1">
        <v>93</v>
      </c>
      <c r="N48" s="1">
        <v>4.172043010752688</v>
      </c>
      <c r="O48" s="1">
        <v>93</v>
      </c>
      <c r="P48" s="1">
        <v>3.4782608695652173</v>
      </c>
      <c r="Q48" s="1">
        <v>92</v>
      </c>
      <c r="R48" s="1">
        <v>4.698924731182796</v>
      </c>
      <c r="S48" s="1">
        <v>93</v>
      </c>
      <c r="T48" s="1">
        <v>4.236559139784946</v>
      </c>
      <c r="U48" s="1">
        <v>93</v>
      </c>
      <c r="V48" s="1">
        <v>3.924731182795699</v>
      </c>
      <c r="W48" s="1">
        <v>93</v>
      </c>
      <c r="X48" s="1">
        <v>4.010752688172043</v>
      </c>
      <c r="Y48" s="1">
        <v>93</v>
      </c>
      <c r="Z48" s="1">
        <v>4.4857142857142858</v>
      </c>
      <c r="AA48" s="1">
        <v>70</v>
      </c>
      <c r="AB48" s="1">
        <v>3.9428571428571431</v>
      </c>
      <c r="AC48" s="1">
        <v>70</v>
      </c>
      <c r="AD48" s="1">
        <v>4.4637681159420293</v>
      </c>
      <c r="AE48" s="1">
        <v>69</v>
      </c>
      <c r="AF48" s="1">
        <v>4.2826086956521738</v>
      </c>
      <c r="AG48" s="1">
        <v>92</v>
      </c>
      <c r="AH48" s="1">
        <v>4.2</v>
      </c>
      <c r="AI48" s="1">
        <v>90</v>
      </c>
      <c r="AJ48" s="1">
        <v>3.9666666666666668</v>
      </c>
      <c r="AK48" s="1">
        <v>90</v>
      </c>
      <c r="AL48" s="1">
        <v>4.3444444444444441</v>
      </c>
      <c r="AM48" s="1">
        <v>90</v>
      </c>
      <c r="AN48" s="1">
        <v>4.5268817204301079</v>
      </c>
      <c r="AO48" s="1">
        <v>93</v>
      </c>
      <c r="AP48" s="1">
        <v>4.075268817204301</v>
      </c>
      <c r="AQ48" s="1">
        <v>93</v>
      </c>
      <c r="AR48" s="1">
        <v>4.268817204301075</v>
      </c>
      <c r="AS48" s="1">
        <v>93</v>
      </c>
      <c r="AT48" s="1">
        <v>4.258064516129032</v>
      </c>
      <c r="AU48" s="1">
        <v>93</v>
      </c>
      <c r="AV48" s="1">
        <v>3.7032967032967035</v>
      </c>
      <c r="AW48" s="1">
        <v>91</v>
      </c>
      <c r="AX48" s="1">
        <v>4.419354838709677</v>
      </c>
      <c r="AY48" s="1">
        <v>93</v>
      </c>
      <c r="AZ48" s="1">
        <v>4.7608695652173916</v>
      </c>
      <c r="BA48" s="1">
        <v>92</v>
      </c>
      <c r="BB48" s="1">
        <v>3.774193548387097</v>
      </c>
      <c r="BC48" s="1">
        <v>93</v>
      </c>
      <c r="BD48" s="1">
        <v>4.0217391304347823</v>
      </c>
      <c r="BE48" s="1">
        <v>92</v>
      </c>
      <c r="BF48" s="1">
        <v>4.3478260869565215</v>
      </c>
      <c r="BG48" s="1">
        <v>92</v>
      </c>
      <c r="BH48" s="1">
        <v>4.5326086956521738</v>
      </c>
      <c r="BI48" s="1">
        <v>92</v>
      </c>
    </row>
    <row r="49" spans="1:61" x14ac:dyDescent="0.25">
      <c r="A49" t="str">
        <f t="shared" si="1"/>
        <v>2010UOGEOGRAPHY</v>
      </c>
      <c r="B49" s="1" t="s">
        <v>143</v>
      </c>
      <c r="C49" s="1" t="s">
        <v>59</v>
      </c>
      <c r="D49" s="1" t="s">
        <v>144</v>
      </c>
      <c r="E49" s="1">
        <v>2010</v>
      </c>
      <c r="F49" s="1">
        <v>2</v>
      </c>
      <c r="G49" s="1">
        <v>39</v>
      </c>
      <c r="H49" s="1">
        <v>4.628571428571429</v>
      </c>
      <c r="I49" s="1">
        <v>35</v>
      </c>
      <c r="J49" s="1">
        <v>4.628571428571429</v>
      </c>
      <c r="K49" s="1">
        <v>35</v>
      </c>
      <c r="L49" s="1">
        <v>4.2</v>
      </c>
      <c r="M49" s="1">
        <v>35</v>
      </c>
      <c r="N49" s="1">
        <v>4.3142857142857141</v>
      </c>
      <c r="O49" s="1">
        <v>35</v>
      </c>
      <c r="P49" s="1">
        <v>3.8571428571428572</v>
      </c>
      <c r="Q49" s="1">
        <v>35</v>
      </c>
      <c r="R49" s="1">
        <v>5.0285714285714285</v>
      </c>
      <c r="S49" s="1">
        <v>35</v>
      </c>
      <c r="T49" s="1">
        <v>4.5999999999999996</v>
      </c>
      <c r="U49" s="1">
        <v>35</v>
      </c>
      <c r="V49" s="1">
        <v>3.8571428571428572</v>
      </c>
      <c r="W49" s="1">
        <v>35</v>
      </c>
      <c r="X49" s="1">
        <v>3.7714285714285714</v>
      </c>
      <c r="Y49" s="1">
        <v>35</v>
      </c>
      <c r="Z49" s="1">
        <v>4.5</v>
      </c>
      <c r="AA49" s="1">
        <v>26</v>
      </c>
      <c r="AB49" s="1">
        <v>4.9615384615384617</v>
      </c>
      <c r="AC49" s="1">
        <v>26</v>
      </c>
      <c r="AD49" s="1">
        <v>4.9230769230769234</v>
      </c>
      <c r="AE49" s="1">
        <v>26</v>
      </c>
      <c r="AF49" s="1">
        <v>4.0857142857142854</v>
      </c>
      <c r="AG49" s="1">
        <v>35</v>
      </c>
      <c r="AH49" s="1">
        <v>4.2285714285714286</v>
      </c>
      <c r="AI49" s="1">
        <v>35</v>
      </c>
      <c r="AJ49" s="1">
        <v>3.7714285714285714</v>
      </c>
      <c r="AK49" s="1">
        <v>35</v>
      </c>
      <c r="AL49" s="1">
        <v>4.1714285714285717</v>
      </c>
      <c r="AM49" s="1">
        <v>35</v>
      </c>
      <c r="AN49" s="1">
        <v>4.9714285714285715</v>
      </c>
      <c r="AO49" s="1">
        <v>35</v>
      </c>
      <c r="AP49" s="1">
        <v>4.5428571428571427</v>
      </c>
      <c r="AQ49" s="1">
        <v>35</v>
      </c>
      <c r="AR49" s="1">
        <v>4.4285714285714288</v>
      </c>
      <c r="AS49" s="1">
        <v>35</v>
      </c>
      <c r="AT49" s="1">
        <v>4.5999999999999996</v>
      </c>
      <c r="AU49" s="1">
        <v>35</v>
      </c>
      <c r="AV49" s="1">
        <v>4.4285714285714288</v>
      </c>
      <c r="AW49" s="1">
        <v>35</v>
      </c>
      <c r="AX49" s="1">
        <v>4.5142857142857142</v>
      </c>
      <c r="AY49" s="1">
        <v>35</v>
      </c>
      <c r="AZ49" s="1">
        <v>5.2571428571428571</v>
      </c>
      <c r="BA49" s="1">
        <v>35</v>
      </c>
      <c r="BB49" s="1">
        <v>3.9428571428571431</v>
      </c>
      <c r="BC49" s="1">
        <v>35</v>
      </c>
      <c r="BD49" s="1">
        <v>4.1142857142857139</v>
      </c>
      <c r="BE49" s="1">
        <v>35</v>
      </c>
      <c r="BF49" s="1">
        <v>4.9142857142857146</v>
      </c>
      <c r="BG49" s="1">
        <v>35</v>
      </c>
      <c r="BH49" s="1">
        <v>5</v>
      </c>
      <c r="BI49" s="1">
        <v>35</v>
      </c>
    </row>
    <row r="50" spans="1:61" x14ac:dyDescent="0.25">
      <c r="A50" t="str">
        <f t="shared" si="1"/>
        <v>2010UOPOLITICAL SCIENCE</v>
      </c>
      <c r="B50" s="1" t="s">
        <v>145</v>
      </c>
      <c r="C50" s="1" t="s">
        <v>59</v>
      </c>
      <c r="D50" s="1" t="s">
        <v>146</v>
      </c>
      <c r="E50" s="1">
        <v>2010</v>
      </c>
      <c r="F50" s="1">
        <v>2</v>
      </c>
      <c r="G50" s="1">
        <v>199</v>
      </c>
      <c r="H50" s="1">
        <v>4.7791411042944789</v>
      </c>
      <c r="I50" s="1">
        <v>163</v>
      </c>
      <c r="J50" s="1">
        <v>4.5092024539877302</v>
      </c>
      <c r="K50" s="1">
        <v>163</v>
      </c>
      <c r="L50" s="1">
        <v>4.4223602484472053</v>
      </c>
      <c r="M50" s="1">
        <v>161</v>
      </c>
      <c r="N50" s="1">
        <v>4.4534161490683228</v>
      </c>
      <c r="O50" s="1">
        <v>161</v>
      </c>
      <c r="P50" s="1">
        <v>4.1296296296296298</v>
      </c>
      <c r="Q50" s="1">
        <v>162</v>
      </c>
      <c r="R50" s="1">
        <v>5.0370370370370372</v>
      </c>
      <c r="S50" s="1">
        <v>162</v>
      </c>
      <c r="T50" s="1">
        <v>4.5625</v>
      </c>
      <c r="U50" s="1">
        <v>160</v>
      </c>
      <c r="V50" s="1">
        <v>4.2098765432098766</v>
      </c>
      <c r="W50" s="1">
        <v>162</v>
      </c>
      <c r="X50" s="1">
        <v>4.3024691358024691</v>
      </c>
      <c r="Y50" s="1">
        <v>162</v>
      </c>
      <c r="Z50" s="1">
        <v>4.2869565217391301</v>
      </c>
      <c r="AA50" s="1">
        <v>115</v>
      </c>
      <c r="AB50" s="1">
        <v>3.9646017699115044</v>
      </c>
      <c r="AC50" s="1">
        <v>113</v>
      </c>
      <c r="AD50" s="1">
        <v>4.3947368421052628</v>
      </c>
      <c r="AE50" s="1">
        <v>114</v>
      </c>
      <c r="AF50" s="1">
        <v>3.9938650306748467</v>
      </c>
      <c r="AG50" s="1">
        <v>163</v>
      </c>
      <c r="AH50" s="1">
        <v>3.7735849056603774</v>
      </c>
      <c r="AI50" s="1">
        <v>159</v>
      </c>
      <c r="AJ50" s="1">
        <v>3.9068322981366461</v>
      </c>
      <c r="AK50" s="1">
        <v>161</v>
      </c>
      <c r="AL50" s="1">
        <v>3.9937106918238992</v>
      </c>
      <c r="AM50" s="1">
        <v>159</v>
      </c>
      <c r="AN50" s="1">
        <v>4.5185185185185182</v>
      </c>
      <c r="AO50" s="1">
        <v>162</v>
      </c>
      <c r="AP50" s="1">
        <v>4.0797546012269938</v>
      </c>
      <c r="AQ50" s="1">
        <v>163</v>
      </c>
      <c r="AR50" s="1">
        <v>4.1358024691358022</v>
      </c>
      <c r="AS50" s="1">
        <v>162</v>
      </c>
      <c r="AT50" s="1">
        <v>4.4074074074074074</v>
      </c>
      <c r="AU50" s="1">
        <v>162</v>
      </c>
      <c r="AV50" s="1">
        <v>3.8098159509202456</v>
      </c>
      <c r="AW50" s="1">
        <v>163</v>
      </c>
      <c r="AX50" s="1">
        <v>4.3850931677018634</v>
      </c>
      <c r="AY50" s="1">
        <v>161</v>
      </c>
      <c r="AZ50" s="1">
        <v>4.9197530864197532</v>
      </c>
      <c r="BA50" s="1">
        <v>162</v>
      </c>
      <c r="BB50" s="1">
        <v>3.9751552795031055</v>
      </c>
      <c r="BC50" s="1">
        <v>161</v>
      </c>
      <c r="BD50" s="1">
        <v>4.2138364779874218</v>
      </c>
      <c r="BE50" s="1">
        <v>159</v>
      </c>
      <c r="BF50" s="1">
        <v>4.5123456790123457</v>
      </c>
      <c r="BG50" s="1">
        <v>162</v>
      </c>
      <c r="BH50" s="1">
        <v>4.6187500000000004</v>
      </c>
      <c r="BI50" s="1">
        <v>160</v>
      </c>
    </row>
    <row r="51" spans="1:61" x14ac:dyDescent="0.25">
      <c r="A51" t="str">
        <f t="shared" si="1"/>
        <v>2010UOSOCIOLOGY</v>
      </c>
      <c r="B51" s="1" t="s">
        <v>147</v>
      </c>
      <c r="C51" s="1" t="s">
        <v>59</v>
      </c>
      <c r="D51" s="1" t="s">
        <v>148</v>
      </c>
      <c r="E51" s="1">
        <v>2010</v>
      </c>
      <c r="F51" s="1">
        <v>2</v>
      </c>
      <c r="G51" s="1">
        <v>122</v>
      </c>
      <c r="H51" s="1">
        <v>4.7647058823529411</v>
      </c>
      <c r="I51" s="1">
        <v>102</v>
      </c>
      <c r="J51" s="1">
        <v>4.5882352941176467</v>
      </c>
      <c r="K51" s="1">
        <v>102</v>
      </c>
      <c r="L51" s="1">
        <v>4.2277227722772279</v>
      </c>
      <c r="M51" s="1">
        <v>101</v>
      </c>
      <c r="N51" s="1">
        <v>4.333333333333333</v>
      </c>
      <c r="O51" s="1">
        <v>102</v>
      </c>
      <c r="P51" s="1">
        <v>4.0202020202020199</v>
      </c>
      <c r="Q51" s="1">
        <v>99</v>
      </c>
      <c r="R51" s="1">
        <v>4.8235294117647056</v>
      </c>
      <c r="S51" s="1">
        <v>102</v>
      </c>
      <c r="T51" s="1">
        <v>4.4313725490196081</v>
      </c>
      <c r="U51" s="1">
        <v>102</v>
      </c>
      <c r="V51" s="1">
        <v>4.0891089108910892</v>
      </c>
      <c r="W51" s="1">
        <v>101</v>
      </c>
      <c r="X51" s="1">
        <v>4.0196078431372548</v>
      </c>
      <c r="Y51" s="1">
        <v>102</v>
      </c>
      <c r="Z51" s="1">
        <v>4.2441860465116283</v>
      </c>
      <c r="AA51" s="1">
        <v>86</v>
      </c>
      <c r="AB51" s="1">
        <v>4.2142857142857144</v>
      </c>
      <c r="AC51" s="1">
        <v>84</v>
      </c>
      <c r="AD51" s="1">
        <v>4.5294117647058822</v>
      </c>
      <c r="AE51" s="1">
        <v>85</v>
      </c>
      <c r="AF51" s="1">
        <v>4.1470588235294121</v>
      </c>
      <c r="AG51" s="1">
        <v>102</v>
      </c>
      <c r="AH51" s="1">
        <v>4.0707070707070709</v>
      </c>
      <c r="AI51" s="1">
        <v>99</v>
      </c>
      <c r="AJ51" s="1">
        <v>4.2699999999999996</v>
      </c>
      <c r="AK51" s="1">
        <v>100</v>
      </c>
      <c r="AL51" s="1">
        <v>4.21</v>
      </c>
      <c r="AM51" s="1">
        <v>100</v>
      </c>
      <c r="AN51" s="1">
        <v>4.5445544554455441</v>
      </c>
      <c r="AO51" s="1">
        <v>101</v>
      </c>
      <c r="AP51" s="1">
        <v>4.0495049504950495</v>
      </c>
      <c r="AQ51" s="1">
        <v>101</v>
      </c>
      <c r="AR51" s="1">
        <v>4.2222222222222223</v>
      </c>
      <c r="AS51" s="1">
        <v>99</v>
      </c>
      <c r="AT51" s="1">
        <v>4.382352941176471</v>
      </c>
      <c r="AU51" s="1">
        <v>102</v>
      </c>
      <c r="AV51" s="1">
        <v>3.9019607843137254</v>
      </c>
      <c r="AW51" s="1">
        <v>102</v>
      </c>
      <c r="AX51" s="1">
        <v>4.2574257425742577</v>
      </c>
      <c r="AY51" s="1">
        <v>101</v>
      </c>
      <c r="AZ51" s="1">
        <v>4.8514851485148514</v>
      </c>
      <c r="BA51" s="1">
        <v>101</v>
      </c>
      <c r="BB51" s="1">
        <v>4.2300000000000004</v>
      </c>
      <c r="BC51" s="1">
        <v>100</v>
      </c>
      <c r="BD51" s="1">
        <v>4</v>
      </c>
      <c r="BE51" s="1">
        <v>96</v>
      </c>
      <c r="BF51" s="1">
        <v>4.4851485148514856</v>
      </c>
      <c r="BG51" s="1">
        <v>101</v>
      </c>
      <c r="BH51" s="1">
        <v>4.6534653465346532</v>
      </c>
      <c r="BI51" s="1">
        <v>101</v>
      </c>
    </row>
    <row r="52" spans="1:61" x14ac:dyDescent="0.25">
      <c r="A52" t="str">
        <f t="shared" si="1"/>
        <v>2010UODANCE</v>
      </c>
      <c r="B52" s="1" t="s">
        <v>149</v>
      </c>
      <c r="C52" s="1" t="s">
        <v>59</v>
      </c>
      <c r="D52" s="1" t="s">
        <v>150</v>
      </c>
      <c r="E52" s="1">
        <v>2010</v>
      </c>
      <c r="F52" s="1">
        <v>2</v>
      </c>
      <c r="G52" s="1">
        <v>15</v>
      </c>
      <c r="H52" s="1">
        <v>4.75</v>
      </c>
      <c r="I52" s="1">
        <v>12</v>
      </c>
      <c r="J52" s="1">
        <v>4.833333333333333</v>
      </c>
      <c r="K52" s="1">
        <v>12</v>
      </c>
      <c r="L52" s="1">
        <v>4.75</v>
      </c>
      <c r="M52" s="1">
        <v>12</v>
      </c>
      <c r="N52" s="1">
        <v>4</v>
      </c>
      <c r="O52" s="1">
        <v>12</v>
      </c>
      <c r="P52" s="1">
        <v>5</v>
      </c>
      <c r="Q52" s="1">
        <v>12</v>
      </c>
      <c r="R52" s="1">
        <v>4.666666666666667</v>
      </c>
      <c r="S52" s="1">
        <v>12</v>
      </c>
      <c r="T52" s="1">
        <v>4.75</v>
      </c>
      <c r="U52" s="1">
        <v>12</v>
      </c>
      <c r="V52" s="1">
        <v>3.8333333333333335</v>
      </c>
      <c r="W52" s="1">
        <v>12</v>
      </c>
      <c r="X52" s="1">
        <v>3.75</v>
      </c>
      <c r="Y52" s="1">
        <v>12</v>
      </c>
      <c r="Z52" s="1">
        <v>4.25</v>
      </c>
      <c r="AA52" s="1">
        <v>8</v>
      </c>
      <c r="AB52" s="1">
        <v>3.875</v>
      </c>
      <c r="AC52" s="1">
        <v>8</v>
      </c>
      <c r="AD52" s="1">
        <v>5</v>
      </c>
      <c r="AE52" s="1">
        <v>8</v>
      </c>
      <c r="AF52" s="1">
        <v>4.416666666666667</v>
      </c>
      <c r="AG52" s="1">
        <v>12</v>
      </c>
      <c r="AH52" s="1">
        <v>4.083333333333333</v>
      </c>
      <c r="AI52" s="1">
        <v>12</v>
      </c>
      <c r="AJ52" s="1">
        <v>4.333333333333333</v>
      </c>
      <c r="AK52" s="1">
        <v>12</v>
      </c>
      <c r="AL52" s="1">
        <v>4.666666666666667</v>
      </c>
      <c r="AM52" s="1">
        <v>12</v>
      </c>
      <c r="AN52" s="1">
        <v>4.916666666666667</v>
      </c>
      <c r="AO52" s="1">
        <v>12</v>
      </c>
      <c r="AP52" s="1">
        <v>5.083333333333333</v>
      </c>
      <c r="AQ52" s="1">
        <v>12</v>
      </c>
      <c r="AR52" s="1">
        <v>4.416666666666667</v>
      </c>
      <c r="AS52" s="1">
        <v>12</v>
      </c>
      <c r="AT52" s="1">
        <v>4.083333333333333</v>
      </c>
      <c r="AU52" s="1">
        <v>12</v>
      </c>
      <c r="AV52" s="1">
        <v>4.583333333333333</v>
      </c>
      <c r="AW52" s="1">
        <v>12</v>
      </c>
      <c r="AX52" s="1">
        <v>4.666666666666667</v>
      </c>
      <c r="AY52" s="1">
        <v>12</v>
      </c>
      <c r="AZ52" s="1">
        <v>4.833333333333333</v>
      </c>
      <c r="BA52" s="1">
        <v>12</v>
      </c>
      <c r="BB52" s="1">
        <v>4.583333333333333</v>
      </c>
      <c r="BC52" s="1">
        <v>12</v>
      </c>
      <c r="BD52" s="1">
        <v>4.416666666666667</v>
      </c>
      <c r="BE52" s="1">
        <v>12</v>
      </c>
      <c r="BF52" s="1">
        <v>4.666666666666667</v>
      </c>
      <c r="BG52" s="1">
        <v>12</v>
      </c>
      <c r="BH52" s="1">
        <v>4.75</v>
      </c>
      <c r="BI52" s="1">
        <v>12</v>
      </c>
    </row>
    <row r="53" spans="1:61" x14ac:dyDescent="0.25">
      <c r="A53" t="str">
        <f t="shared" si="1"/>
        <v>2010UOPRODUCT DESIGN</v>
      </c>
      <c r="B53" s="1" t="s">
        <v>151</v>
      </c>
      <c r="C53" s="1" t="s">
        <v>59</v>
      </c>
      <c r="D53" s="1" t="s">
        <v>152</v>
      </c>
      <c r="E53" s="1">
        <v>2010</v>
      </c>
      <c r="F53" s="1">
        <v>2</v>
      </c>
      <c r="G53" s="1">
        <v>13</v>
      </c>
      <c r="H53" s="1">
        <v>4.666666666666667</v>
      </c>
      <c r="I53" s="1">
        <v>9</v>
      </c>
      <c r="J53" s="1">
        <v>4.7777777777777777</v>
      </c>
      <c r="K53" s="1">
        <v>9</v>
      </c>
      <c r="L53" s="1">
        <v>4.333333333333333</v>
      </c>
      <c r="M53" s="1">
        <v>9</v>
      </c>
      <c r="N53" s="1">
        <v>4.5</v>
      </c>
      <c r="O53" s="1">
        <v>8</v>
      </c>
      <c r="P53" s="1">
        <v>5.4444444444444446</v>
      </c>
      <c r="Q53" s="1">
        <v>9</v>
      </c>
      <c r="R53" s="1">
        <v>5.1111111111111107</v>
      </c>
      <c r="S53" s="1">
        <v>9</v>
      </c>
      <c r="T53" s="1">
        <v>4.5555555555555554</v>
      </c>
      <c r="U53" s="1">
        <v>9</v>
      </c>
      <c r="V53" s="1">
        <v>4.625</v>
      </c>
      <c r="W53" s="1">
        <v>8</v>
      </c>
      <c r="X53" s="1">
        <v>4.4444444444444446</v>
      </c>
      <c r="Y53" s="1">
        <v>9</v>
      </c>
      <c r="Z53" s="1">
        <v>4</v>
      </c>
      <c r="AA53" s="1">
        <v>5</v>
      </c>
      <c r="AB53" s="1">
        <v>4.75</v>
      </c>
      <c r="AC53" s="1">
        <v>4</v>
      </c>
      <c r="AD53" s="1">
        <v>4.5</v>
      </c>
      <c r="AE53" s="1">
        <v>4</v>
      </c>
      <c r="AF53" s="1">
        <v>4.2222222222222223</v>
      </c>
      <c r="AG53" s="1">
        <v>9</v>
      </c>
      <c r="AH53" s="1">
        <v>3.5</v>
      </c>
      <c r="AI53" s="1">
        <v>8</v>
      </c>
      <c r="AJ53" s="1">
        <v>3.375</v>
      </c>
      <c r="AK53" s="1">
        <v>8</v>
      </c>
      <c r="AL53" s="1">
        <v>3.625</v>
      </c>
      <c r="AM53" s="1">
        <v>8</v>
      </c>
      <c r="AN53" s="1">
        <v>4.666666666666667</v>
      </c>
      <c r="AO53" s="1">
        <v>9</v>
      </c>
      <c r="AP53" s="1">
        <v>4.25</v>
      </c>
      <c r="AQ53" s="1">
        <v>8</v>
      </c>
      <c r="AR53" s="1">
        <v>4</v>
      </c>
      <c r="AS53" s="1">
        <v>8</v>
      </c>
      <c r="AT53" s="1">
        <v>3.8888888888888888</v>
      </c>
      <c r="AU53" s="1">
        <v>9</v>
      </c>
      <c r="AV53" s="1">
        <v>4</v>
      </c>
      <c r="AW53" s="1">
        <v>9</v>
      </c>
      <c r="AX53" s="1">
        <v>4.7777777777777777</v>
      </c>
      <c r="AY53" s="1">
        <v>9</v>
      </c>
      <c r="AZ53" s="1">
        <v>5</v>
      </c>
      <c r="BA53" s="1">
        <v>8</v>
      </c>
      <c r="BB53" s="1">
        <v>4.333333333333333</v>
      </c>
      <c r="BC53" s="1">
        <v>9</v>
      </c>
      <c r="BD53" s="1">
        <v>4.1111111111111107</v>
      </c>
      <c r="BE53" s="1">
        <v>9</v>
      </c>
      <c r="BF53" s="1">
        <v>4.666666666666667</v>
      </c>
      <c r="BG53" s="1">
        <v>9</v>
      </c>
      <c r="BH53" s="1">
        <v>4.8888888888888893</v>
      </c>
      <c r="BI53" s="1">
        <v>9</v>
      </c>
    </row>
    <row r="54" spans="1:61" x14ac:dyDescent="0.25">
      <c r="A54" t="str">
        <f t="shared" si="1"/>
        <v>2010UOTHEATRE ARTS</v>
      </c>
      <c r="B54" s="1" t="s">
        <v>153</v>
      </c>
      <c r="C54" s="1" t="s">
        <v>59</v>
      </c>
      <c r="D54" s="1" t="s">
        <v>154</v>
      </c>
      <c r="E54" s="1">
        <v>2010</v>
      </c>
      <c r="F54" s="1">
        <v>2</v>
      </c>
      <c r="G54" s="1">
        <v>31</v>
      </c>
      <c r="H54" s="1">
        <v>5.1785714285714288</v>
      </c>
      <c r="I54" s="1">
        <v>28</v>
      </c>
      <c r="J54" s="1">
        <v>4.75</v>
      </c>
      <c r="K54" s="1">
        <v>28</v>
      </c>
      <c r="L54" s="1">
        <v>4.4642857142857144</v>
      </c>
      <c r="M54" s="1">
        <v>28</v>
      </c>
      <c r="N54" s="1">
        <v>4.5185185185185182</v>
      </c>
      <c r="O54" s="1">
        <v>27</v>
      </c>
      <c r="P54" s="1">
        <v>4.75</v>
      </c>
      <c r="Q54" s="1">
        <v>28</v>
      </c>
      <c r="R54" s="1">
        <v>5.0714285714285712</v>
      </c>
      <c r="S54" s="1">
        <v>28</v>
      </c>
      <c r="T54" s="1">
        <v>4.6071428571428568</v>
      </c>
      <c r="U54" s="1">
        <v>28</v>
      </c>
      <c r="V54" s="1">
        <v>4.2142857142857144</v>
      </c>
      <c r="W54" s="1">
        <v>28</v>
      </c>
      <c r="X54" s="1">
        <v>4.2962962962962967</v>
      </c>
      <c r="Y54" s="1">
        <v>27</v>
      </c>
      <c r="Z54" s="1">
        <v>5.2</v>
      </c>
      <c r="AA54" s="1">
        <v>15</v>
      </c>
      <c r="AB54" s="1">
        <v>5.0666666666666664</v>
      </c>
      <c r="AC54" s="1">
        <v>15</v>
      </c>
      <c r="AD54" s="1">
        <v>5.5</v>
      </c>
      <c r="AE54" s="1">
        <v>14</v>
      </c>
      <c r="AF54" s="1">
        <v>4.9629629629629628</v>
      </c>
      <c r="AG54" s="1">
        <v>27</v>
      </c>
      <c r="AH54" s="1">
        <v>4.3214285714285712</v>
      </c>
      <c r="AI54" s="1">
        <v>28</v>
      </c>
      <c r="AJ54" s="1">
        <v>3.9642857142857144</v>
      </c>
      <c r="AK54" s="1">
        <v>28</v>
      </c>
      <c r="AL54" s="1">
        <v>4.9285714285714288</v>
      </c>
      <c r="AM54" s="1">
        <v>28</v>
      </c>
      <c r="AN54" s="1">
        <v>5.2142857142857144</v>
      </c>
      <c r="AO54" s="1">
        <v>28</v>
      </c>
      <c r="AP54" s="1">
        <v>5.0357142857142856</v>
      </c>
      <c r="AQ54" s="1">
        <v>28</v>
      </c>
      <c r="AR54" s="1">
        <v>4.6428571428571432</v>
      </c>
      <c r="AS54" s="1">
        <v>28</v>
      </c>
      <c r="AT54" s="1">
        <v>4.4814814814814818</v>
      </c>
      <c r="AU54" s="1">
        <v>27</v>
      </c>
      <c r="AV54" s="1">
        <v>4.8571428571428568</v>
      </c>
      <c r="AW54" s="1">
        <v>28</v>
      </c>
      <c r="AX54" s="1">
        <v>5.1071428571428568</v>
      </c>
      <c r="AY54" s="1">
        <v>28</v>
      </c>
      <c r="AZ54" s="1">
        <v>5.3928571428571432</v>
      </c>
      <c r="BA54" s="1">
        <v>28</v>
      </c>
      <c r="BB54" s="1">
        <v>5.1071428571428568</v>
      </c>
      <c r="BC54" s="1">
        <v>28</v>
      </c>
      <c r="BD54" s="1">
        <v>4.8571428571428568</v>
      </c>
      <c r="BE54" s="1">
        <v>28</v>
      </c>
      <c r="BF54" s="1">
        <v>4.6538461538461542</v>
      </c>
      <c r="BG54" s="1">
        <v>26</v>
      </c>
      <c r="BH54" s="1">
        <v>4.5357142857142856</v>
      </c>
      <c r="BI54" s="1">
        <v>28</v>
      </c>
    </row>
    <row r="55" spans="1:61" x14ac:dyDescent="0.25">
      <c r="A55" t="str">
        <f t="shared" si="1"/>
        <v>2010UOCINEMA STUDIES</v>
      </c>
      <c r="B55" s="1" t="s">
        <v>155</v>
      </c>
      <c r="C55" s="1" t="s">
        <v>59</v>
      </c>
      <c r="D55" s="1" t="s">
        <v>156</v>
      </c>
      <c r="E55" s="1">
        <v>2010</v>
      </c>
      <c r="F55" s="1">
        <v>2</v>
      </c>
      <c r="G55" s="1">
        <v>14</v>
      </c>
      <c r="H55" s="1">
        <v>4.9090909090909092</v>
      </c>
      <c r="I55" s="1">
        <v>11</v>
      </c>
      <c r="J55" s="1">
        <v>4.7272727272727275</v>
      </c>
      <c r="K55" s="1">
        <v>11</v>
      </c>
      <c r="L55" s="1">
        <v>4.2727272727272725</v>
      </c>
      <c r="M55" s="1">
        <v>11</v>
      </c>
      <c r="N55" s="1">
        <v>4.1818181818181817</v>
      </c>
      <c r="O55" s="1">
        <v>11</v>
      </c>
      <c r="P55" s="1">
        <v>4.3636363636363633</v>
      </c>
      <c r="Q55" s="1">
        <v>11</v>
      </c>
      <c r="R55" s="1">
        <v>5.2727272727272725</v>
      </c>
      <c r="S55" s="1">
        <v>11</v>
      </c>
      <c r="T55" s="1">
        <v>4.5454545454545459</v>
      </c>
      <c r="U55" s="1">
        <v>11</v>
      </c>
      <c r="V55" s="1">
        <v>4.1818181818181817</v>
      </c>
      <c r="W55" s="1">
        <v>11</v>
      </c>
      <c r="X55" s="1">
        <v>3.7</v>
      </c>
      <c r="Y55" s="1">
        <v>10</v>
      </c>
      <c r="Z55" s="1">
        <v>3.5</v>
      </c>
      <c r="AA55" s="1">
        <v>4</v>
      </c>
      <c r="AB55" s="1">
        <v>4.5</v>
      </c>
      <c r="AC55" s="1">
        <v>4</v>
      </c>
      <c r="AD55" s="1">
        <v>5</v>
      </c>
      <c r="AE55" s="1">
        <v>4</v>
      </c>
      <c r="AF55" s="1">
        <v>4.2727272727272725</v>
      </c>
      <c r="AG55" s="1">
        <v>11</v>
      </c>
      <c r="AH55" s="1">
        <v>4.1818181818181817</v>
      </c>
      <c r="AI55" s="1">
        <v>11</v>
      </c>
      <c r="AJ55" s="1">
        <v>4</v>
      </c>
      <c r="AK55" s="1">
        <v>11</v>
      </c>
      <c r="AL55" s="1">
        <v>4.6363636363636367</v>
      </c>
      <c r="AM55" s="1">
        <v>11</v>
      </c>
      <c r="AN55" s="1">
        <v>5.1818181818181817</v>
      </c>
      <c r="AO55" s="1">
        <v>11</v>
      </c>
      <c r="AP55" s="1">
        <v>4.6363636363636367</v>
      </c>
      <c r="AQ55" s="1">
        <v>11</v>
      </c>
      <c r="AR55" s="1">
        <v>4</v>
      </c>
      <c r="AS55" s="1">
        <v>11</v>
      </c>
      <c r="AT55" s="1">
        <v>4</v>
      </c>
      <c r="AU55" s="1">
        <v>11</v>
      </c>
      <c r="AV55" s="1">
        <v>4.0909090909090908</v>
      </c>
      <c r="AW55" s="1">
        <v>11</v>
      </c>
      <c r="AX55" s="1">
        <v>4.5454545454545459</v>
      </c>
      <c r="AY55" s="1">
        <v>11</v>
      </c>
      <c r="AZ55" s="1">
        <v>5.0909090909090908</v>
      </c>
      <c r="BA55" s="1">
        <v>11</v>
      </c>
      <c r="BB55" s="1">
        <v>4</v>
      </c>
      <c r="BC55" s="1">
        <v>11</v>
      </c>
      <c r="BD55" s="1">
        <v>4.3636363636363633</v>
      </c>
      <c r="BE55" s="1">
        <v>11</v>
      </c>
      <c r="BF55" s="1">
        <v>4.6363636363636367</v>
      </c>
      <c r="BG55" s="1">
        <v>11</v>
      </c>
      <c r="BH55" s="1">
        <v>4.5454545454545459</v>
      </c>
      <c r="BI55" s="1">
        <v>11</v>
      </c>
    </row>
    <row r="56" spans="1:61" x14ac:dyDescent="0.25">
      <c r="A56" t="str">
        <f t="shared" si="1"/>
        <v>2010UOART</v>
      </c>
      <c r="B56" s="1" t="s">
        <v>157</v>
      </c>
      <c r="C56" s="1" t="s">
        <v>59</v>
      </c>
      <c r="D56" s="1" t="s">
        <v>158</v>
      </c>
      <c r="E56" s="1">
        <v>2010</v>
      </c>
      <c r="F56" s="1">
        <v>2</v>
      </c>
      <c r="G56" s="1">
        <v>100</v>
      </c>
      <c r="H56" s="1">
        <v>4.416666666666667</v>
      </c>
      <c r="I56" s="1">
        <v>84</v>
      </c>
      <c r="J56" s="1">
        <v>4.3855421686746991</v>
      </c>
      <c r="K56" s="1">
        <v>83</v>
      </c>
      <c r="L56" s="1">
        <v>3.6190476190476191</v>
      </c>
      <c r="M56" s="1">
        <v>84</v>
      </c>
      <c r="N56" s="1">
        <v>3.8452380952380953</v>
      </c>
      <c r="O56" s="1">
        <v>84</v>
      </c>
      <c r="P56" s="1">
        <v>4.7777777777777777</v>
      </c>
      <c r="Q56" s="1">
        <v>81</v>
      </c>
      <c r="R56" s="1">
        <v>4.5119047619047619</v>
      </c>
      <c r="S56" s="1">
        <v>84</v>
      </c>
      <c r="T56" s="1">
        <v>4.416666666666667</v>
      </c>
      <c r="U56" s="1">
        <v>84</v>
      </c>
      <c r="V56" s="1">
        <v>3.9397590361445785</v>
      </c>
      <c r="W56" s="1">
        <v>83</v>
      </c>
      <c r="X56" s="1">
        <v>3.9642857142857144</v>
      </c>
      <c r="Y56" s="1">
        <v>84</v>
      </c>
      <c r="Z56" s="1">
        <v>3.7611940298507465</v>
      </c>
      <c r="AA56" s="1">
        <v>67</v>
      </c>
      <c r="AB56" s="1">
        <v>3.9701492537313432</v>
      </c>
      <c r="AC56" s="1">
        <v>67</v>
      </c>
      <c r="AD56" s="1">
        <v>4.5076923076923077</v>
      </c>
      <c r="AE56" s="1">
        <v>65</v>
      </c>
      <c r="AF56" s="1">
        <v>3.7619047619047619</v>
      </c>
      <c r="AG56" s="1">
        <v>84</v>
      </c>
      <c r="AH56" s="1">
        <v>3.4512195121951219</v>
      </c>
      <c r="AI56" s="1">
        <v>82</v>
      </c>
      <c r="AJ56" s="1">
        <v>3.5060240963855422</v>
      </c>
      <c r="AK56" s="1">
        <v>83</v>
      </c>
      <c r="AL56" s="1">
        <v>3.8554216867469879</v>
      </c>
      <c r="AM56" s="1">
        <v>83</v>
      </c>
      <c r="AN56" s="1">
        <v>4.7261904761904763</v>
      </c>
      <c r="AO56" s="1">
        <v>84</v>
      </c>
      <c r="AP56" s="1">
        <v>4.3571428571428568</v>
      </c>
      <c r="AQ56" s="1">
        <v>84</v>
      </c>
      <c r="AR56" s="1">
        <v>4.1547619047619051</v>
      </c>
      <c r="AS56" s="1">
        <v>84</v>
      </c>
      <c r="AT56" s="1">
        <v>3.9166666666666665</v>
      </c>
      <c r="AU56" s="1">
        <v>84</v>
      </c>
      <c r="AV56" s="1">
        <v>4.3214285714285712</v>
      </c>
      <c r="AW56" s="1">
        <v>84</v>
      </c>
      <c r="AX56" s="1">
        <v>4.583333333333333</v>
      </c>
      <c r="AY56" s="1">
        <v>84</v>
      </c>
      <c r="AZ56" s="1">
        <v>4.9523809523809526</v>
      </c>
      <c r="BA56" s="1">
        <v>84</v>
      </c>
      <c r="BB56" s="1">
        <v>4.6024096385542173</v>
      </c>
      <c r="BC56" s="1">
        <v>83</v>
      </c>
      <c r="BD56" s="1">
        <v>4.0361445783132526</v>
      </c>
      <c r="BE56" s="1">
        <v>83</v>
      </c>
      <c r="BF56" s="1">
        <v>4.6144578313253009</v>
      </c>
      <c r="BG56" s="1">
        <v>83</v>
      </c>
      <c r="BH56" s="1">
        <v>4.7619047619047619</v>
      </c>
      <c r="BI56" s="1">
        <v>84</v>
      </c>
    </row>
    <row r="57" spans="1:61" x14ac:dyDescent="0.25">
      <c r="A57" t="str">
        <f t="shared" si="1"/>
        <v>2010UOART HISTORY</v>
      </c>
      <c r="B57" s="1" t="s">
        <v>159</v>
      </c>
      <c r="C57" s="1" t="s">
        <v>59</v>
      </c>
      <c r="D57" s="1" t="s">
        <v>160</v>
      </c>
      <c r="E57" s="1">
        <v>2010</v>
      </c>
      <c r="F57" s="1">
        <v>2</v>
      </c>
      <c r="G57" s="1">
        <v>15</v>
      </c>
      <c r="H57" s="1">
        <v>5.166666666666667</v>
      </c>
      <c r="I57" s="1">
        <v>12</v>
      </c>
      <c r="J57" s="1">
        <v>4.416666666666667</v>
      </c>
      <c r="K57" s="1">
        <v>12</v>
      </c>
      <c r="L57" s="1">
        <v>4.25</v>
      </c>
      <c r="M57" s="1">
        <v>12</v>
      </c>
      <c r="N57" s="1">
        <v>4.7272727272727275</v>
      </c>
      <c r="O57" s="1">
        <v>11</v>
      </c>
      <c r="P57" s="1">
        <v>4.166666666666667</v>
      </c>
      <c r="Q57" s="1">
        <v>12</v>
      </c>
      <c r="R57" s="1">
        <v>5.166666666666667</v>
      </c>
      <c r="S57" s="1">
        <v>12</v>
      </c>
      <c r="T57" s="1">
        <v>4.583333333333333</v>
      </c>
      <c r="U57" s="1">
        <v>12</v>
      </c>
      <c r="V57" s="1">
        <v>4.416666666666667</v>
      </c>
      <c r="W57" s="1">
        <v>12</v>
      </c>
      <c r="X57" s="1">
        <v>4.416666666666667</v>
      </c>
      <c r="Y57" s="1">
        <v>12</v>
      </c>
      <c r="Z57" s="1">
        <v>3.625</v>
      </c>
      <c r="AA57" s="1">
        <v>8</v>
      </c>
      <c r="AB57" s="1">
        <v>4.375</v>
      </c>
      <c r="AC57" s="1">
        <v>8</v>
      </c>
      <c r="AD57" s="1">
        <v>4.5</v>
      </c>
      <c r="AE57" s="1">
        <v>8</v>
      </c>
      <c r="AF57" s="1">
        <v>4.166666666666667</v>
      </c>
      <c r="AG57" s="1">
        <v>12</v>
      </c>
      <c r="AH57" s="1">
        <v>3.6666666666666665</v>
      </c>
      <c r="AI57" s="1">
        <v>12</v>
      </c>
      <c r="AJ57" s="1">
        <v>3.6666666666666665</v>
      </c>
      <c r="AK57" s="1">
        <v>12</v>
      </c>
      <c r="AL57" s="1">
        <v>3.8333333333333335</v>
      </c>
      <c r="AM57" s="1">
        <v>12</v>
      </c>
      <c r="AN57" s="1">
        <v>4.833333333333333</v>
      </c>
      <c r="AO57" s="1">
        <v>12</v>
      </c>
      <c r="AP57" s="1">
        <v>3.8333333333333335</v>
      </c>
      <c r="AQ57" s="1">
        <v>12</v>
      </c>
      <c r="AR57" s="1">
        <v>4.083333333333333</v>
      </c>
      <c r="AS57" s="1">
        <v>12</v>
      </c>
      <c r="AT57" s="1">
        <v>3.9166666666666665</v>
      </c>
      <c r="AU57" s="1">
        <v>12</v>
      </c>
      <c r="AV57" s="1">
        <v>4.083333333333333</v>
      </c>
      <c r="AW57" s="1">
        <v>12</v>
      </c>
      <c r="AX57" s="1">
        <v>4.333333333333333</v>
      </c>
      <c r="AY57" s="1">
        <v>12</v>
      </c>
      <c r="AZ57" s="1">
        <v>4.916666666666667</v>
      </c>
      <c r="BA57" s="1">
        <v>12</v>
      </c>
      <c r="BB57" s="1">
        <v>4.25</v>
      </c>
      <c r="BC57" s="1">
        <v>12</v>
      </c>
      <c r="BD57" s="1">
        <v>4.25</v>
      </c>
      <c r="BE57" s="1">
        <v>12</v>
      </c>
      <c r="BF57" s="1">
        <v>5.083333333333333</v>
      </c>
      <c r="BG57" s="1">
        <v>12</v>
      </c>
      <c r="BH57" s="1">
        <v>5.083333333333333</v>
      </c>
      <c r="BI57" s="1">
        <v>12</v>
      </c>
    </row>
    <row r="58" spans="1:61" x14ac:dyDescent="0.25">
      <c r="A58" t="str">
        <f t="shared" si="1"/>
        <v>2010UOMUSIC</v>
      </c>
      <c r="B58" s="1" t="s">
        <v>161</v>
      </c>
      <c r="C58" s="1" t="s">
        <v>59</v>
      </c>
      <c r="D58" s="1" t="s">
        <v>162</v>
      </c>
      <c r="E58" s="1">
        <v>2010</v>
      </c>
      <c r="F58" s="1">
        <v>2</v>
      </c>
      <c r="G58" s="1">
        <v>84</v>
      </c>
      <c r="H58" s="1">
        <v>4.9264705882352944</v>
      </c>
      <c r="I58" s="1">
        <v>68</v>
      </c>
      <c r="J58" s="1">
        <v>4.8529411764705879</v>
      </c>
      <c r="K58" s="1">
        <v>68</v>
      </c>
      <c r="L58" s="1">
        <v>4.3382352941176467</v>
      </c>
      <c r="M58" s="1">
        <v>68</v>
      </c>
      <c r="N58" s="1">
        <v>4.2941176470588234</v>
      </c>
      <c r="O58" s="1">
        <v>68</v>
      </c>
      <c r="P58" s="1">
        <v>4.2794117647058822</v>
      </c>
      <c r="Q58" s="1">
        <v>68</v>
      </c>
      <c r="R58" s="1">
        <v>4.6029411764705879</v>
      </c>
      <c r="S58" s="1">
        <v>68</v>
      </c>
      <c r="T58" s="1">
        <v>4.2941176470588234</v>
      </c>
      <c r="U58" s="1">
        <v>68</v>
      </c>
      <c r="V58" s="1">
        <v>3.9264705882352939</v>
      </c>
      <c r="W58" s="1">
        <v>68</v>
      </c>
      <c r="X58" s="1">
        <v>4.2647058823529411</v>
      </c>
      <c r="Y58" s="1">
        <v>68</v>
      </c>
      <c r="Z58" s="1">
        <v>4.2380952380952381</v>
      </c>
      <c r="AA58" s="1">
        <v>42</v>
      </c>
      <c r="AB58" s="1">
        <v>4.1904761904761907</v>
      </c>
      <c r="AC58" s="1">
        <v>42</v>
      </c>
      <c r="AD58" s="1">
        <v>4.5714285714285712</v>
      </c>
      <c r="AE58" s="1">
        <v>42</v>
      </c>
      <c r="AF58" s="1">
        <v>4.4242424242424239</v>
      </c>
      <c r="AG58" s="1">
        <v>66</v>
      </c>
      <c r="AH58" s="1">
        <v>4.2063492063492065</v>
      </c>
      <c r="AI58" s="1">
        <v>63</v>
      </c>
      <c r="AJ58" s="1">
        <v>4.0151515151515156</v>
      </c>
      <c r="AK58" s="1">
        <v>66</v>
      </c>
      <c r="AL58" s="1">
        <v>4.3731343283582094</v>
      </c>
      <c r="AM58" s="1">
        <v>67</v>
      </c>
      <c r="AN58" s="1">
        <v>4.9545454545454541</v>
      </c>
      <c r="AO58" s="1">
        <v>66</v>
      </c>
      <c r="AP58" s="1">
        <v>5.1212121212121211</v>
      </c>
      <c r="AQ58" s="1">
        <v>66</v>
      </c>
      <c r="AR58" s="1">
        <v>4.1515151515151514</v>
      </c>
      <c r="AS58" s="1">
        <v>66</v>
      </c>
      <c r="AT58" s="1">
        <v>4.6363636363636367</v>
      </c>
      <c r="AU58" s="1">
        <v>66</v>
      </c>
      <c r="AV58" s="1">
        <v>4.8769230769230774</v>
      </c>
      <c r="AW58" s="1">
        <v>65</v>
      </c>
      <c r="AX58" s="1">
        <v>4.9846153846153847</v>
      </c>
      <c r="AY58" s="1">
        <v>65</v>
      </c>
      <c r="AZ58" s="1">
        <v>5.1538461538461542</v>
      </c>
      <c r="BA58" s="1">
        <v>65</v>
      </c>
      <c r="BB58" s="1">
        <v>4.746031746031746</v>
      </c>
      <c r="BC58" s="1">
        <v>63</v>
      </c>
      <c r="BD58" s="1">
        <v>4.2380952380952381</v>
      </c>
      <c r="BE58" s="1">
        <v>63</v>
      </c>
      <c r="BF58" s="1">
        <v>4.796875</v>
      </c>
      <c r="BG58" s="1">
        <v>64</v>
      </c>
      <c r="BH58" s="1">
        <v>4.96875</v>
      </c>
      <c r="BI58" s="1">
        <v>64</v>
      </c>
    </row>
    <row r="59" spans="1:61" x14ac:dyDescent="0.25">
      <c r="A59" t="str">
        <f t="shared" si="1"/>
        <v>2010UOBUSINESS ADMINISTRATION</v>
      </c>
      <c r="B59" s="1" t="s">
        <v>163</v>
      </c>
      <c r="C59" s="1" t="s">
        <v>59</v>
      </c>
      <c r="D59" s="1" t="s">
        <v>164</v>
      </c>
      <c r="E59" s="1">
        <v>2010</v>
      </c>
      <c r="F59" s="1">
        <v>2</v>
      </c>
      <c r="G59" s="1">
        <v>672</v>
      </c>
      <c r="H59" s="1">
        <v>4.8108651911468812</v>
      </c>
      <c r="I59" s="1">
        <v>497</v>
      </c>
      <c r="J59" s="1">
        <v>4.7050505050505054</v>
      </c>
      <c r="K59" s="1">
        <v>495</v>
      </c>
      <c r="L59" s="1">
        <v>4.2242424242424246</v>
      </c>
      <c r="M59" s="1">
        <v>495</v>
      </c>
      <c r="N59" s="1">
        <v>4.2150101419878299</v>
      </c>
      <c r="O59" s="1">
        <v>493</v>
      </c>
      <c r="P59" s="1">
        <v>4.117283950617284</v>
      </c>
      <c r="Q59" s="1">
        <v>486</v>
      </c>
      <c r="R59" s="1">
        <v>4.7269076305220885</v>
      </c>
      <c r="S59" s="1">
        <v>498</v>
      </c>
      <c r="T59" s="1">
        <v>4.3036437246963564</v>
      </c>
      <c r="U59" s="1">
        <v>494</v>
      </c>
      <c r="V59" s="1">
        <v>3.907258064516129</v>
      </c>
      <c r="W59" s="1">
        <v>496</v>
      </c>
      <c r="X59" s="1">
        <v>4.0161616161616163</v>
      </c>
      <c r="Y59" s="1">
        <v>495</v>
      </c>
      <c r="Z59" s="1">
        <v>4.4826254826254823</v>
      </c>
      <c r="AA59" s="1">
        <v>259</v>
      </c>
      <c r="AB59" s="1">
        <v>4.1307692307692312</v>
      </c>
      <c r="AC59" s="1">
        <v>260</v>
      </c>
      <c r="AD59" s="1">
        <v>4.7490196078431373</v>
      </c>
      <c r="AE59" s="1">
        <v>255</v>
      </c>
      <c r="AF59" s="1">
        <v>4.4202020202020202</v>
      </c>
      <c r="AG59" s="1">
        <v>495</v>
      </c>
      <c r="AH59" s="1">
        <v>4.2085889570552144</v>
      </c>
      <c r="AI59" s="1">
        <v>489</v>
      </c>
      <c r="AJ59" s="1">
        <v>4.3979591836734695</v>
      </c>
      <c r="AK59" s="1">
        <v>490</v>
      </c>
      <c r="AL59" s="1">
        <v>4.4836734693877549</v>
      </c>
      <c r="AM59" s="1">
        <v>490</v>
      </c>
      <c r="AN59" s="1">
        <v>4.5838383838383843</v>
      </c>
      <c r="AO59" s="1">
        <v>495</v>
      </c>
      <c r="AP59" s="1">
        <v>4.098989898989899</v>
      </c>
      <c r="AQ59" s="1">
        <v>495</v>
      </c>
      <c r="AR59" s="1">
        <v>4.2273641851106643</v>
      </c>
      <c r="AS59" s="1">
        <v>497</v>
      </c>
      <c r="AT59" s="1">
        <v>4.294354838709677</v>
      </c>
      <c r="AU59" s="1">
        <v>496</v>
      </c>
      <c r="AV59" s="1">
        <v>3.8875502008032128</v>
      </c>
      <c r="AW59" s="1">
        <v>498</v>
      </c>
      <c r="AX59" s="1">
        <v>4.4838056680161946</v>
      </c>
      <c r="AY59" s="1">
        <v>494</v>
      </c>
      <c r="AZ59" s="1">
        <v>4.7971602434077081</v>
      </c>
      <c r="BA59" s="1">
        <v>493</v>
      </c>
      <c r="BB59" s="1">
        <v>4.1602434077079105</v>
      </c>
      <c r="BC59" s="1">
        <v>493</v>
      </c>
      <c r="BD59" s="1">
        <v>4.3938775510204078</v>
      </c>
      <c r="BE59" s="1">
        <v>490</v>
      </c>
      <c r="BF59" s="1">
        <v>4.4489795918367347</v>
      </c>
      <c r="BG59" s="1">
        <v>490</v>
      </c>
      <c r="BH59" s="1">
        <v>4.5092402464065708</v>
      </c>
      <c r="BI59" s="1">
        <v>487</v>
      </c>
    </row>
    <row r="60" spans="1:61" x14ac:dyDescent="0.25">
      <c r="A60" t="str">
        <f t="shared" si="1"/>
        <v>2010UOHISTORY</v>
      </c>
      <c r="B60" s="1" t="s">
        <v>165</v>
      </c>
      <c r="C60" s="1" t="s">
        <v>59</v>
      </c>
      <c r="D60" s="1" t="s">
        <v>166</v>
      </c>
      <c r="E60" s="1">
        <v>2010</v>
      </c>
      <c r="F60" s="1">
        <v>2</v>
      </c>
      <c r="G60" s="1">
        <v>119</v>
      </c>
      <c r="H60" s="1">
        <v>5.108910891089109</v>
      </c>
      <c r="I60" s="1">
        <v>101</v>
      </c>
      <c r="J60" s="1">
        <v>4.3465346534653468</v>
      </c>
      <c r="K60" s="1">
        <v>101</v>
      </c>
      <c r="L60" s="1">
        <v>4.32</v>
      </c>
      <c r="M60" s="1">
        <v>100</v>
      </c>
      <c r="N60" s="1">
        <v>4.5544554455445541</v>
      </c>
      <c r="O60" s="1">
        <v>101</v>
      </c>
      <c r="P60" s="1">
        <v>3.9108910891089108</v>
      </c>
      <c r="Q60" s="1">
        <v>101</v>
      </c>
      <c r="R60" s="1">
        <v>5.4059405940594063</v>
      </c>
      <c r="S60" s="1">
        <v>101</v>
      </c>
      <c r="T60" s="1">
        <v>4.4752475247524757</v>
      </c>
      <c r="U60" s="1">
        <v>101</v>
      </c>
      <c r="V60" s="1">
        <v>4.1212121212121211</v>
      </c>
      <c r="W60" s="1">
        <v>99</v>
      </c>
      <c r="X60" s="1">
        <v>4.0999999999999996</v>
      </c>
      <c r="Y60" s="1">
        <v>100</v>
      </c>
      <c r="Z60" s="1">
        <v>4.3661971830985919</v>
      </c>
      <c r="AA60" s="1">
        <v>71</v>
      </c>
      <c r="AB60" s="1">
        <v>4.2537313432835822</v>
      </c>
      <c r="AC60" s="1">
        <v>67</v>
      </c>
      <c r="AD60" s="1">
        <v>5.126760563380282</v>
      </c>
      <c r="AE60" s="1">
        <v>71</v>
      </c>
      <c r="AF60" s="1">
        <v>4.6237623762376234</v>
      </c>
      <c r="AG60" s="1">
        <v>101</v>
      </c>
      <c r="AH60" s="1">
        <v>4.177083333333333</v>
      </c>
      <c r="AI60" s="1">
        <v>96</v>
      </c>
      <c r="AJ60" s="1">
        <v>4.2448979591836737</v>
      </c>
      <c r="AK60" s="1">
        <v>98</v>
      </c>
      <c r="AL60" s="1">
        <v>4.45</v>
      </c>
      <c r="AM60" s="1">
        <v>100</v>
      </c>
      <c r="AN60" s="1">
        <v>5.0199999999999996</v>
      </c>
      <c r="AO60" s="1">
        <v>100</v>
      </c>
      <c r="AP60" s="1">
        <v>4.2727272727272725</v>
      </c>
      <c r="AQ60" s="1">
        <v>99</v>
      </c>
      <c r="AR60" s="1">
        <v>4.4455445544554459</v>
      </c>
      <c r="AS60" s="1">
        <v>101</v>
      </c>
      <c r="AT60" s="1">
        <v>4.3861386138613865</v>
      </c>
      <c r="AU60" s="1">
        <v>101</v>
      </c>
      <c r="AV60" s="1">
        <v>4.3099999999999996</v>
      </c>
      <c r="AW60" s="1">
        <v>100</v>
      </c>
      <c r="AX60" s="1">
        <v>4.79</v>
      </c>
      <c r="AY60" s="1">
        <v>100</v>
      </c>
      <c r="AZ60" s="1">
        <v>5.09</v>
      </c>
      <c r="BA60" s="1">
        <v>100</v>
      </c>
      <c r="BB60" s="1">
        <v>4.3232323232323235</v>
      </c>
      <c r="BC60" s="1">
        <v>99</v>
      </c>
      <c r="BD60" s="1">
        <v>4.4848484848484844</v>
      </c>
      <c r="BE60" s="1">
        <v>99</v>
      </c>
      <c r="BF60" s="1">
        <v>4.8383838383838382</v>
      </c>
      <c r="BG60" s="1">
        <v>99</v>
      </c>
      <c r="BH60" s="1">
        <v>5</v>
      </c>
      <c r="BI60" s="1">
        <v>99</v>
      </c>
    </row>
    <row r="61" spans="1:61" x14ac:dyDescent="0.25">
      <c r="A61" s="22" t="str">
        <f>E61&amp;C61&amp;D61</f>
        <v>2010SERU other_ALL_</v>
      </c>
      <c r="B61" s="22"/>
      <c r="C61" s="23" t="s">
        <v>480</v>
      </c>
      <c r="D61" s="23" t="s">
        <v>476</v>
      </c>
      <c r="E61" s="23">
        <v>2010</v>
      </c>
      <c r="F61" s="23">
        <v>0</v>
      </c>
      <c r="G61" s="23">
        <v>39399</v>
      </c>
      <c r="H61" s="23">
        <v>5.0291461029891051</v>
      </c>
      <c r="I61" s="23">
        <v>32217</v>
      </c>
      <c r="J61" s="23">
        <v>4.8696938553053659</v>
      </c>
      <c r="K61" s="23">
        <v>32109</v>
      </c>
      <c r="L61" s="23">
        <v>4.4698964312453207</v>
      </c>
      <c r="M61" s="23">
        <v>32056</v>
      </c>
      <c r="N61" s="23">
        <v>4.4633879439719859</v>
      </c>
      <c r="O61" s="23">
        <v>31984</v>
      </c>
      <c r="P61" s="23">
        <v>4.1612213452407154</v>
      </c>
      <c r="Q61" s="23">
        <v>31801</v>
      </c>
      <c r="R61" s="23">
        <v>4.9208849942512662</v>
      </c>
      <c r="S61" s="23">
        <v>32181</v>
      </c>
      <c r="T61" s="23">
        <v>4.437007506151307</v>
      </c>
      <c r="U61" s="23">
        <v>32107</v>
      </c>
      <c r="V61" s="23">
        <v>4.1493346629686183</v>
      </c>
      <c r="W61" s="23">
        <v>32089</v>
      </c>
      <c r="X61" s="23">
        <v>4.1360207008355152</v>
      </c>
      <c r="Y61" s="23">
        <v>32076</v>
      </c>
      <c r="Z61" s="23">
        <v>4.1774715398442179</v>
      </c>
      <c r="AA61" s="23">
        <v>25035</v>
      </c>
      <c r="AB61" s="23">
        <v>4.2309520931544382</v>
      </c>
      <c r="AC61" s="23">
        <v>24819</v>
      </c>
      <c r="AD61" s="23">
        <v>4.6393982516771706</v>
      </c>
      <c r="AE61" s="23">
        <v>24595</v>
      </c>
      <c r="AF61" s="23">
        <v>4.367484547668103</v>
      </c>
      <c r="AG61" s="23">
        <v>32034</v>
      </c>
      <c r="AH61" s="23">
        <v>4.157918177769294</v>
      </c>
      <c r="AI61" s="23">
        <v>31434</v>
      </c>
      <c r="AJ61" s="23">
        <v>4.2482244987744329</v>
      </c>
      <c r="AK61" s="23">
        <v>31822</v>
      </c>
      <c r="AL61" s="23">
        <v>4.3153025582932125</v>
      </c>
      <c r="AM61" s="23">
        <v>31779</v>
      </c>
      <c r="AN61" s="23">
        <v>4.66874804870434</v>
      </c>
      <c r="AO61" s="23">
        <v>32030</v>
      </c>
      <c r="AP61" s="23">
        <v>4.4305933077139379</v>
      </c>
      <c r="AQ61" s="23">
        <v>32007</v>
      </c>
      <c r="AR61" s="23">
        <v>4.0373375097885669</v>
      </c>
      <c r="AS61" s="23">
        <v>31925</v>
      </c>
      <c r="AT61" s="23">
        <v>3.9292878948352126</v>
      </c>
      <c r="AU61" s="23">
        <v>32102</v>
      </c>
      <c r="AV61" s="23">
        <v>3.6787151099329485</v>
      </c>
      <c r="AW61" s="23">
        <v>32065</v>
      </c>
      <c r="AX61" s="23">
        <v>4.4264093002851501</v>
      </c>
      <c r="AY61" s="23">
        <v>31913</v>
      </c>
      <c r="AZ61" s="23">
        <v>4.7347015746299146</v>
      </c>
      <c r="BA61" s="23">
        <v>31817</v>
      </c>
      <c r="BB61" s="23">
        <v>4.1819126819126815</v>
      </c>
      <c r="BC61" s="23">
        <v>31746</v>
      </c>
      <c r="BD61" s="23">
        <v>4.4113145495367299</v>
      </c>
      <c r="BE61" s="23">
        <v>31623</v>
      </c>
      <c r="BF61" s="23">
        <v>4.6439575704003033</v>
      </c>
      <c r="BG61" s="23">
        <v>31676</v>
      </c>
      <c r="BH61" s="23">
        <v>4.7466266392795067</v>
      </c>
      <c r="BI61" s="23">
        <v>31645</v>
      </c>
    </row>
    <row r="62" spans="1:61" x14ac:dyDescent="0.25">
      <c r="A62" s="22" t="str">
        <f t="shared" ref="A62:A125" si="2">E62&amp;C62&amp;D62</f>
        <v>2010SERU otherAAA</v>
      </c>
      <c r="B62" s="22"/>
      <c r="C62" s="23" t="s">
        <v>480</v>
      </c>
      <c r="D62" s="23" t="s">
        <v>61</v>
      </c>
      <c r="E62" s="23">
        <v>2010</v>
      </c>
      <c r="F62" s="23">
        <v>1</v>
      </c>
      <c r="G62" s="23">
        <v>1450</v>
      </c>
      <c r="H62" s="23">
        <v>4.8109704641350213</v>
      </c>
      <c r="I62" s="23">
        <v>1185</v>
      </c>
      <c r="J62" s="23">
        <v>4.6683587140439933</v>
      </c>
      <c r="K62" s="23">
        <v>1182</v>
      </c>
      <c r="L62" s="23">
        <v>4.2093220338983048</v>
      </c>
      <c r="M62" s="23">
        <v>1180</v>
      </c>
      <c r="N62" s="23">
        <v>4.3874256584536955</v>
      </c>
      <c r="O62" s="23">
        <v>1177</v>
      </c>
      <c r="P62" s="23">
        <v>4.7306052855924978</v>
      </c>
      <c r="Q62" s="23">
        <v>1173</v>
      </c>
      <c r="R62" s="23">
        <v>4.8748943364327983</v>
      </c>
      <c r="S62" s="23">
        <v>1183</v>
      </c>
      <c r="T62" s="23">
        <v>4.6386768447837152</v>
      </c>
      <c r="U62" s="23">
        <v>1179</v>
      </c>
      <c r="V62" s="23">
        <v>4.1605777400169925</v>
      </c>
      <c r="W62" s="23">
        <v>1177</v>
      </c>
      <c r="X62" s="23">
        <v>4.1903143585386573</v>
      </c>
      <c r="Y62" s="23">
        <v>1177</v>
      </c>
      <c r="Z62" s="23">
        <v>3.723529411764706</v>
      </c>
      <c r="AA62" s="23">
        <v>1020</v>
      </c>
      <c r="AB62" s="23">
        <v>4.3029702970297032</v>
      </c>
      <c r="AC62" s="23">
        <v>1010</v>
      </c>
      <c r="AD62" s="23">
        <v>4.577464788732394</v>
      </c>
      <c r="AE62" s="23">
        <v>994</v>
      </c>
      <c r="AF62" s="23">
        <v>4.5910245554614733</v>
      </c>
      <c r="AG62" s="23">
        <v>1181</v>
      </c>
      <c r="AH62" s="23">
        <v>4.2379702537182853</v>
      </c>
      <c r="AI62" s="23">
        <v>1143</v>
      </c>
      <c r="AJ62" s="23">
        <v>4.3943541488451672</v>
      </c>
      <c r="AK62" s="23">
        <v>1169</v>
      </c>
      <c r="AL62" s="23">
        <v>4.4840928632846087</v>
      </c>
      <c r="AM62" s="23">
        <v>1163</v>
      </c>
      <c r="AN62" s="23">
        <v>4.8536379018612523</v>
      </c>
      <c r="AO62" s="23">
        <v>1182</v>
      </c>
      <c r="AP62" s="23">
        <v>4.5794392523364484</v>
      </c>
      <c r="AQ62" s="23">
        <v>1177</v>
      </c>
      <c r="AR62" s="23">
        <v>4.0059574468085106</v>
      </c>
      <c r="AS62" s="23">
        <v>1175</v>
      </c>
      <c r="AT62" s="23">
        <v>3.5784563189143341</v>
      </c>
      <c r="AU62" s="23">
        <v>1179</v>
      </c>
      <c r="AV62" s="23">
        <v>3.9253604749787958</v>
      </c>
      <c r="AW62" s="23">
        <v>1179</v>
      </c>
      <c r="AX62" s="23">
        <v>4.6331914893617023</v>
      </c>
      <c r="AY62" s="23">
        <v>1175</v>
      </c>
      <c r="AZ62" s="23">
        <v>4.7329351535836182</v>
      </c>
      <c r="BA62" s="23">
        <v>1172</v>
      </c>
      <c r="BB62" s="23">
        <v>4.415883859948762</v>
      </c>
      <c r="BC62" s="23">
        <v>1171</v>
      </c>
      <c r="BD62" s="23">
        <v>4.442241379310345</v>
      </c>
      <c r="BE62" s="23">
        <v>1160</v>
      </c>
      <c r="BF62" s="23">
        <v>4.6952789699570818</v>
      </c>
      <c r="BG62" s="23">
        <v>1165</v>
      </c>
      <c r="BH62" s="23">
        <v>4.7508561643835616</v>
      </c>
      <c r="BI62" s="23">
        <v>1168</v>
      </c>
    </row>
    <row r="63" spans="1:61" x14ac:dyDescent="0.25">
      <c r="A63" s="22" t="str">
        <f t="shared" si="2"/>
        <v>2010SERU otherCAS Hum</v>
      </c>
      <c r="B63" s="22"/>
      <c r="C63" s="23" t="s">
        <v>480</v>
      </c>
      <c r="D63" s="23" t="s">
        <v>62</v>
      </c>
      <c r="E63" s="23">
        <v>2010</v>
      </c>
      <c r="F63" s="23">
        <v>1</v>
      </c>
      <c r="G63" s="23">
        <v>3718</v>
      </c>
      <c r="H63" s="23">
        <v>4.8354348528936306</v>
      </c>
      <c r="I63" s="23">
        <v>3093</v>
      </c>
      <c r="J63" s="23">
        <v>4.5382372002592355</v>
      </c>
      <c r="K63" s="23">
        <v>3086</v>
      </c>
      <c r="L63" s="23">
        <v>4.4376012965964344</v>
      </c>
      <c r="M63" s="23">
        <v>3085</v>
      </c>
      <c r="N63" s="23">
        <v>4.5393623942745611</v>
      </c>
      <c r="O63" s="23">
        <v>3074</v>
      </c>
      <c r="P63" s="23">
        <v>4.5091683038637855</v>
      </c>
      <c r="Q63" s="23">
        <v>3054</v>
      </c>
      <c r="R63" s="23">
        <v>5.1687681862269645</v>
      </c>
      <c r="S63" s="23">
        <v>3093</v>
      </c>
      <c r="T63" s="23">
        <v>4.5440985732814525</v>
      </c>
      <c r="U63" s="23">
        <v>3084</v>
      </c>
      <c r="V63" s="23">
        <v>4.1324910916747655</v>
      </c>
      <c r="W63" s="23">
        <v>3087</v>
      </c>
      <c r="X63" s="23">
        <v>4.234988640051931</v>
      </c>
      <c r="Y63" s="23">
        <v>3081</v>
      </c>
      <c r="Z63" s="23">
        <v>4.1175380051909531</v>
      </c>
      <c r="AA63" s="23">
        <v>2697</v>
      </c>
      <c r="AB63" s="23">
        <v>4.335331584863245</v>
      </c>
      <c r="AC63" s="23">
        <v>2669</v>
      </c>
      <c r="AD63" s="23">
        <v>4.767397881996974</v>
      </c>
      <c r="AE63" s="23">
        <v>2644</v>
      </c>
      <c r="AF63" s="23">
        <v>4.6736088512853886</v>
      </c>
      <c r="AG63" s="23">
        <v>3073</v>
      </c>
      <c r="AH63" s="23">
        <v>4.2335570469798656</v>
      </c>
      <c r="AI63" s="23">
        <v>2980</v>
      </c>
      <c r="AJ63" s="23">
        <v>4.384766907419567</v>
      </c>
      <c r="AK63" s="23">
        <v>3046</v>
      </c>
      <c r="AL63" s="23">
        <v>4.5454246214614882</v>
      </c>
      <c r="AM63" s="23">
        <v>3038</v>
      </c>
      <c r="AN63" s="23">
        <v>4.9781687846203972</v>
      </c>
      <c r="AO63" s="23">
        <v>3069</v>
      </c>
      <c r="AP63" s="23">
        <v>4.6150326797385617</v>
      </c>
      <c r="AQ63" s="23">
        <v>3060</v>
      </c>
      <c r="AR63" s="23">
        <v>4.1848434925864906</v>
      </c>
      <c r="AS63" s="23">
        <v>3035</v>
      </c>
      <c r="AT63" s="23">
        <v>4.0985686402081978</v>
      </c>
      <c r="AU63" s="23">
        <v>3074</v>
      </c>
      <c r="AV63" s="23">
        <v>4.1722113502935425</v>
      </c>
      <c r="AW63" s="23">
        <v>3066</v>
      </c>
      <c r="AX63" s="23">
        <v>4.7504905166775666</v>
      </c>
      <c r="AY63" s="23">
        <v>3058</v>
      </c>
      <c r="AZ63" s="23">
        <v>4.9858645627876399</v>
      </c>
      <c r="BA63" s="23">
        <v>3042</v>
      </c>
      <c r="BB63" s="23">
        <v>4.2534699272967611</v>
      </c>
      <c r="BC63" s="23">
        <v>3026</v>
      </c>
      <c r="BD63" s="23">
        <v>4.5187272124627116</v>
      </c>
      <c r="BE63" s="23">
        <v>3017</v>
      </c>
      <c r="BF63" s="23">
        <v>4.6975512905360688</v>
      </c>
      <c r="BG63" s="23">
        <v>3022</v>
      </c>
      <c r="BH63" s="23">
        <v>4.8072209340841336</v>
      </c>
      <c r="BI63" s="23">
        <v>3019</v>
      </c>
    </row>
    <row r="64" spans="1:61" x14ac:dyDescent="0.25">
      <c r="A64" s="22" t="str">
        <f t="shared" si="2"/>
        <v>2010SERU otherCAS NatSci</v>
      </c>
      <c r="B64" s="22"/>
      <c r="C64" s="23" t="s">
        <v>480</v>
      </c>
      <c r="D64" s="23" t="s">
        <v>63</v>
      </c>
      <c r="E64" s="23">
        <v>2010</v>
      </c>
      <c r="F64" s="23">
        <v>1</v>
      </c>
      <c r="G64" s="23">
        <v>14752</v>
      </c>
      <c r="H64" s="23">
        <v>5.2143326758711375</v>
      </c>
      <c r="I64" s="23">
        <v>12168</v>
      </c>
      <c r="J64" s="23">
        <v>5.0473480161676152</v>
      </c>
      <c r="K64" s="23">
        <v>12123</v>
      </c>
      <c r="L64" s="23">
        <v>4.5017773001570633</v>
      </c>
      <c r="M64" s="23">
        <v>12097</v>
      </c>
      <c r="N64" s="23">
        <v>4.3902923879731635</v>
      </c>
      <c r="O64" s="23">
        <v>12073</v>
      </c>
      <c r="P64" s="23">
        <v>4.0113361673751768</v>
      </c>
      <c r="Q64" s="23">
        <v>11997</v>
      </c>
      <c r="R64" s="23">
        <v>4.7730753396459447</v>
      </c>
      <c r="S64" s="23">
        <v>12145</v>
      </c>
      <c r="T64" s="23">
        <v>4.3281894702096055</v>
      </c>
      <c r="U64" s="23">
        <v>12118</v>
      </c>
      <c r="V64" s="23">
        <v>4.1059843169624433</v>
      </c>
      <c r="W64" s="23">
        <v>12115</v>
      </c>
      <c r="X64" s="23">
        <v>4.0329724816130899</v>
      </c>
      <c r="Y64" s="23">
        <v>12101</v>
      </c>
      <c r="Z64" s="23">
        <v>4.2118376994287967</v>
      </c>
      <c r="AA64" s="23">
        <v>10154</v>
      </c>
      <c r="AB64" s="23">
        <v>4.1498361632409893</v>
      </c>
      <c r="AC64" s="23">
        <v>10071</v>
      </c>
      <c r="AD64" s="23">
        <v>4.5702653799758748</v>
      </c>
      <c r="AE64" s="23">
        <v>9948</v>
      </c>
      <c r="AF64" s="23">
        <v>4.2257263471566926</v>
      </c>
      <c r="AG64" s="23">
        <v>12081</v>
      </c>
      <c r="AH64" s="23">
        <v>4.1217296205939258</v>
      </c>
      <c r="AI64" s="23">
        <v>11887</v>
      </c>
      <c r="AJ64" s="23">
        <v>4.1605092361457814</v>
      </c>
      <c r="AK64" s="23">
        <v>12018</v>
      </c>
      <c r="AL64" s="23">
        <v>4.1863178068494289</v>
      </c>
      <c r="AM64" s="23">
        <v>12001</v>
      </c>
      <c r="AN64" s="23">
        <v>4.5159504132231403</v>
      </c>
      <c r="AO64" s="23">
        <v>12100</v>
      </c>
      <c r="AP64" s="23">
        <v>4.3798827318523417</v>
      </c>
      <c r="AQ64" s="23">
        <v>12109</v>
      </c>
      <c r="AR64" s="23">
        <v>4.012098110705999</v>
      </c>
      <c r="AS64" s="23">
        <v>12068</v>
      </c>
      <c r="AT64" s="23">
        <v>3.8949146954586666</v>
      </c>
      <c r="AU64" s="23">
        <v>12133</v>
      </c>
      <c r="AV64" s="23">
        <v>3.520769675448014</v>
      </c>
      <c r="AW64" s="23">
        <v>12109</v>
      </c>
      <c r="AX64" s="23">
        <v>4.2889184249875392</v>
      </c>
      <c r="AY64" s="23">
        <v>12038</v>
      </c>
      <c r="AZ64" s="23">
        <v>4.7206322795341098</v>
      </c>
      <c r="BA64" s="23">
        <v>12020</v>
      </c>
      <c r="BB64" s="23">
        <v>4.2080139953348885</v>
      </c>
      <c r="BC64" s="23">
        <v>12004</v>
      </c>
      <c r="BD64" s="23">
        <v>4.309589730682104</v>
      </c>
      <c r="BE64" s="23">
        <v>11919</v>
      </c>
      <c r="BF64" s="23">
        <v>4.6225420466906533</v>
      </c>
      <c r="BG64" s="23">
        <v>11951</v>
      </c>
      <c r="BH64" s="23">
        <v>4.7413331100318201</v>
      </c>
      <c r="BI64" s="23">
        <v>11942</v>
      </c>
    </row>
    <row r="65" spans="1:61" x14ac:dyDescent="0.25">
      <c r="A65" s="22" t="str">
        <f t="shared" si="2"/>
        <v>2010SERU otherCAS SocSci</v>
      </c>
      <c r="B65" s="22"/>
      <c r="C65" s="23" t="s">
        <v>480</v>
      </c>
      <c r="D65" s="23" t="s">
        <v>64</v>
      </c>
      <c r="E65" s="23">
        <v>2010</v>
      </c>
      <c r="F65" s="23">
        <v>1</v>
      </c>
      <c r="G65" s="23">
        <v>9511</v>
      </c>
      <c r="H65" s="23">
        <v>4.9474429988406543</v>
      </c>
      <c r="I65" s="23">
        <v>7763</v>
      </c>
      <c r="J65" s="23">
        <v>4.8028187225239201</v>
      </c>
      <c r="K65" s="23">
        <v>7734</v>
      </c>
      <c r="L65" s="23">
        <v>4.522268254790264</v>
      </c>
      <c r="M65" s="23">
        <v>7724</v>
      </c>
      <c r="N65" s="23">
        <v>4.5898432439435162</v>
      </c>
      <c r="O65" s="23">
        <v>7719</v>
      </c>
      <c r="P65" s="23">
        <v>4.133559410460415</v>
      </c>
      <c r="Q65" s="23">
        <v>7667</v>
      </c>
      <c r="R65" s="23">
        <v>5.0903699883975762</v>
      </c>
      <c r="S65" s="23">
        <v>7757</v>
      </c>
      <c r="T65" s="23">
        <v>4.5538759689922479</v>
      </c>
      <c r="U65" s="23">
        <v>7740</v>
      </c>
      <c r="V65" s="23">
        <v>4.2447977252164923</v>
      </c>
      <c r="W65" s="23">
        <v>7737</v>
      </c>
      <c r="X65" s="23">
        <v>4.2292285825041995</v>
      </c>
      <c r="Y65" s="23">
        <v>7739</v>
      </c>
      <c r="Z65" s="23">
        <v>4.2230466384009695</v>
      </c>
      <c r="AA65" s="23">
        <v>6604</v>
      </c>
      <c r="AB65" s="23">
        <v>4.2808575803981626</v>
      </c>
      <c r="AC65" s="23">
        <v>6530</v>
      </c>
      <c r="AD65" s="23">
        <v>4.7017678708685624</v>
      </c>
      <c r="AE65" s="23">
        <v>6505</v>
      </c>
      <c r="AF65" s="23">
        <v>4.3905118924508786</v>
      </c>
      <c r="AG65" s="23">
        <v>7736</v>
      </c>
      <c r="AH65" s="23">
        <v>4.128678896660948</v>
      </c>
      <c r="AI65" s="23">
        <v>7577</v>
      </c>
      <c r="AJ65" s="23">
        <v>4.2738405419489318</v>
      </c>
      <c r="AK65" s="23">
        <v>7676</v>
      </c>
      <c r="AL65" s="23">
        <v>4.3647503584930254</v>
      </c>
      <c r="AM65" s="23">
        <v>7671</v>
      </c>
      <c r="AN65" s="23">
        <v>4.7545631067961169</v>
      </c>
      <c r="AO65" s="23">
        <v>7725</v>
      </c>
      <c r="AP65" s="23">
        <v>4.4270347330222917</v>
      </c>
      <c r="AQ65" s="23">
        <v>7716</v>
      </c>
      <c r="AR65" s="23">
        <v>4.1474941573617246</v>
      </c>
      <c r="AS65" s="23">
        <v>7702</v>
      </c>
      <c r="AT65" s="23">
        <v>4.0426356589147288</v>
      </c>
      <c r="AU65" s="23">
        <v>7740</v>
      </c>
      <c r="AV65" s="23">
        <v>3.6718729830902284</v>
      </c>
      <c r="AW65" s="23">
        <v>7747</v>
      </c>
      <c r="AX65" s="23">
        <v>4.4451077082792629</v>
      </c>
      <c r="AY65" s="23">
        <v>7706</v>
      </c>
      <c r="AZ65" s="23">
        <v>4.7920843640151025</v>
      </c>
      <c r="BA65" s="23">
        <v>7681</v>
      </c>
      <c r="BB65" s="23">
        <v>4.0951076320939332</v>
      </c>
      <c r="BC65" s="23">
        <v>7665</v>
      </c>
      <c r="BD65" s="23">
        <v>4.4883113490923341</v>
      </c>
      <c r="BE65" s="23">
        <v>7657</v>
      </c>
      <c r="BF65" s="23">
        <v>4.6860465116279073</v>
      </c>
      <c r="BG65" s="23">
        <v>7654</v>
      </c>
      <c r="BH65" s="23">
        <v>4.7871727748691102</v>
      </c>
      <c r="BI65" s="23">
        <v>7640</v>
      </c>
    </row>
    <row r="66" spans="1:61" x14ac:dyDescent="0.25">
      <c r="A66" s="22" t="str">
        <f t="shared" si="2"/>
        <v>2010SERU otherEducation</v>
      </c>
      <c r="B66" s="22"/>
      <c r="C66" s="23" t="s">
        <v>480</v>
      </c>
      <c r="D66" s="23" t="s">
        <v>65</v>
      </c>
      <c r="E66" s="23">
        <v>2010</v>
      </c>
      <c r="F66" s="23">
        <v>1</v>
      </c>
      <c r="G66" s="23">
        <v>62</v>
      </c>
      <c r="H66" s="23">
        <v>5.4878048780487809</v>
      </c>
      <c r="I66" s="23">
        <v>41</v>
      </c>
      <c r="J66" s="23">
        <v>5.1219512195121952</v>
      </c>
      <c r="K66" s="23">
        <v>41</v>
      </c>
      <c r="L66" s="23">
        <v>4.3902439024390247</v>
      </c>
      <c r="M66" s="23">
        <v>41</v>
      </c>
      <c r="N66" s="23">
        <v>4.3658536585365857</v>
      </c>
      <c r="O66" s="23">
        <v>41</v>
      </c>
      <c r="P66" s="23">
        <v>3.8048780487804876</v>
      </c>
      <c r="Q66" s="23">
        <v>41</v>
      </c>
      <c r="R66" s="23">
        <v>4.8780487804878048</v>
      </c>
      <c r="S66" s="23">
        <v>41</v>
      </c>
      <c r="T66" s="23">
        <v>4.5250000000000004</v>
      </c>
      <c r="U66" s="23">
        <v>40</v>
      </c>
      <c r="V66" s="23">
        <v>4.0731707317073171</v>
      </c>
      <c r="W66" s="23">
        <v>41</v>
      </c>
      <c r="X66" s="23">
        <v>4.024390243902439</v>
      </c>
      <c r="Y66" s="23">
        <v>41</v>
      </c>
      <c r="Z66" s="23">
        <v>4.5599999999999996</v>
      </c>
      <c r="AA66" s="23">
        <v>25</v>
      </c>
      <c r="AB66" s="23">
        <v>4.7692307692307692</v>
      </c>
      <c r="AC66" s="23">
        <v>26</v>
      </c>
      <c r="AD66" s="23">
        <v>5.2307692307692308</v>
      </c>
      <c r="AE66" s="23">
        <v>26</v>
      </c>
      <c r="AF66" s="23">
        <v>4.4146341463414638</v>
      </c>
      <c r="AG66" s="23">
        <v>41</v>
      </c>
      <c r="AH66" s="23">
        <v>4.2307692307692308</v>
      </c>
      <c r="AI66" s="23">
        <v>39</v>
      </c>
      <c r="AJ66" s="23">
        <v>4.2820512820512819</v>
      </c>
      <c r="AK66" s="23">
        <v>39</v>
      </c>
      <c r="AL66" s="23">
        <v>4.5128205128205128</v>
      </c>
      <c r="AM66" s="23">
        <v>39</v>
      </c>
      <c r="AN66" s="23">
        <v>5.0256410256410255</v>
      </c>
      <c r="AO66" s="23">
        <v>39</v>
      </c>
      <c r="AP66" s="23">
        <v>4.4102564102564106</v>
      </c>
      <c r="AQ66" s="23">
        <v>39</v>
      </c>
      <c r="AR66" s="23">
        <v>4.5</v>
      </c>
      <c r="AS66" s="23">
        <v>40</v>
      </c>
      <c r="AT66" s="23">
        <v>4.3</v>
      </c>
      <c r="AU66" s="23">
        <v>40</v>
      </c>
      <c r="AV66" s="23">
        <v>4</v>
      </c>
      <c r="AW66" s="23">
        <v>40</v>
      </c>
      <c r="AX66" s="23">
        <v>5.0250000000000004</v>
      </c>
      <c r="AY66" s="23">
        <v>40</v>
      </c>
      <c r="AZ66" s="23">
        <v>5.05</v>
      </c>
      <c r="BA66" s="23">
        <v>40</v>
      </c>
      <c r="BB66" s="23">
        <v>4.5384615384615383</v>
      </c>
      <c r="BC66" s="23">
        <v>39</v>
      </c>
      <c r="BD66" s="23">
        <v>4.333333333333333</v>
      </c>
      <c r="BE66" s="23">
        <v>39</v>
      </c>
      <c r="BF66" s="23">
        <v>4.625</v>
      </c>
      <c r="BG66" s="23">
        <v>40</v>
      </c>
      <c r="BH66" s="23">
        <v>4.95</v>
      </c>
      <c r="BI66" s="23">
        <v>40</v>
      </c>
    </row>
    <row r="67" spans="1:61" x14ac:dyDescent="0.25">
      <c r="A67" s="22" t="str">
        <f t="shared" si="2"/>
        <v>2010SERU otherGRAD Schl</v>
      </c>
      <c r="B67" s="22"/>
      <c r="C67" s="23" t="s">
        <v>480</v>
      </c>
      <c r="D67" s="23" t="s">
        <v>481</v>
      </c>
      <c r="E67" s="23">
        <v>2010</v>
      </c>
      <c r="F67" s="23">
        <v>1</v>
      </c>
      <c r="G67" s="23">
        <v>6873</v>
      </c>
      <c r="H67" s="23">
        <v>4.9259324730422485</v>
      </c>
      <c r="I67" s="23">
        <v>5657</v>
      </c>
      <c r="J67" s="23">
        <v>4.809261887863733</v>
      </c>
      <c r="K67" s="23">
        <v>5636</v>
      </c>
      <c r="L67" s="23">
        <v>4.4340796019900495</v>
      </c>
      <c r="M67" s="23">
        <v>5628</v>
      </c>
      <c r="N67" s="23">
        <v>4.4156862745098042</v>
      </c>
      <c r="O67" s="23">
        <v>5610</v>
      </c>
      <c r="P67" s="23">
        <v>4.1363880436728122</v>
      </c>
      <c r="Q67" s="23">
        <v>5587</v>
      </c>
      <c r="R67" s="23">
        <v>4.8840707964601773</v>
      </c>
      <c r="S67" s="23">
        <v>5650</v>
      </c>
      <c r="T67" s="23">
        <v>4.3967352732434355</v>
      </c>
      <c r="U67" s="23">
        <v>5636</v>
      </c>
      <c r="V67" s="23">
        <v>4.1197370758571683</v>
      </c>
      <c r="W67" s="23">
        <v>5629</v>
      </c>
      <c r="X67" s="23">
        <v>4.1556226683247468</v>
      </c>
      <c r="Y67" s="23">
        <v>5629</v>
      </c>
      <c r="Z67" s="23">
        <v>4.1849390919158358</v>
      </c>
      <c r="AA67" s="23">
        <v>2709</v>
      </c>
      <c r="AB67" s="23">
        <v>4.2412769116555307</v>
      </c>
      <c r="AC67" s="23">
        <v>2694</v>
      </c>
      <c r="AD67" s="23">
        <v>4.666666666666667</v>
      </c>
      <c r="AE67" s="23">
        <v>2670</v>
      </c>
      <c r="AF67" s="23">
        <v>4.3545114789108386</v>
      </c>
      <c r="AG67" s="23">
        <v>5619</v>
      </c>
      <c r="AH67" s="23">
        <v>4.1474521142031078</v>
      </c>
      <c r="AI67" s="23">
        <v>5534</v>
      </c>
      <c r="AJ67" s="23">
        <v>4.203614242261585</v>
      </c>
      <c r="AK67" s="23">
        <v>5589</v>
      </c>
      <c r="AL67" s="23">
        <v>4.3043322592194775</v>
      </c>
      <c r="AM67" s="23">
        <v>5586</v>
      </c>
      <c r="AN67" s="23">
        <v>4.6363636363636367</v>
      </c>
      <c r="AO67" s="23">
        <v>5621</v>
      </c>
      <c r="AP67" s="23">
        <v>4.4297917778964226</v>
      </c>
      <c r="AQ67" s="23">
        <v>5619</v>
      </c>
      <c r="AR67" s="23">
        <v>3.8260327635327633</v>
      </c>
      <c r="AS67" s="23">
        <v>5616</v>
      </c>
      <c r="AT67" s="23">
        <v>3.7592264017033359</v>
      </c>
      <c r="AU67" s="23">
        <v>5636</v>
      </c>
      <c r="AV67" s="23">
        <v>3.5340686710549725</v>
      </c>
      <c r="AW67" s="23">
        <v>5621</v>
      </c>
      <c r="AX67" s="23">
        <v>4.3838473881262257</v>
      </c>
      <c r="AY67" s="23">
        <v>5609</v>
      </c>
      <c r="AZ67" s="23">
        <v>4.466045511557069</v>
      </c>
      <c r="BA67" s="23">
        <v>5581</v>
      </c>
      <c r="BB67" s="23">
        <v>4.1089340284019418</v>
      </c>
      <c r="BC67" s="23">
        <v>5563</v>
      </c>
      <c r="BD67" s="23">
        <v>4.3842967765171981</v>
      </c>
      <c r="BE67" s="23">
        <v>5553</v>
      </c>
      <c r="BF67" s="23">
        <v>4.5509983810037777</v>
      </c>
      <c r="BG67" s="23">
        <v>5559</v>
      </c>
      <c r="BH67" s="23">
        <v>4.6356115107913665</v>
      </c>
      <c r="BI67" s="23">
        <v>5560</v>
      </c>
    </row>
    <row r="68" spans="1:61" x14ac:dyDescent="0.25">
      <c r="A68" s="22" t="str">
        <f t="shared" si="2"/>
        <v>2010SERU otherJournalism</v>
      </c>
      <c r="B68" s="22"/>
      <c r="C68" s="23" t="s">
        <v>480</v>
      </c>
      <c r="D68" s="23" t="s">
        <v>66</v>
      </c>
      <c r="E68" s="23">
        <v>2010</v>
      </c>
      <c r="F68" s="23">
        <v>1</v>
      </c>
      <c r="G68" s="23">
        <v>630</v>
      </c>
      <c r="H68" s="23">
        <v>4.9024390243902438</v>
      </c>
      <c r="I68" s="23">
        <v>451</v>
      </c>
      <c r="J68" s="23">
        <v>4.696902654867257</v>
      </c>
      <c r="K68" s="23">
        <v>452</v>
      </c>
      <c r="L68" s="23">
        <v>4.216814159292035</v>
      </c>
      <c r="M68" s="23">
        <v>452</v>
      </c>
      <c r="N68" s="23">
        <v>4.4362416107382554</v>
      </c>
      <c r="O68" s="23">
        <v>447</v>
      </c>
      <c r="P68" s="23">
        <v>4.6278026905829597</v>
      </c>
      <c r="Q68" s="23">
        <v>446</v>
      </c>
      <c r="R68" s="23">
        <v>5.0022172949002215</v>
      </c>
      <c r="S68" s="23">
        <v>451</v>
      </c>
      <c r="T68" s="23">
        <v>4.623059866962306</v>
      </c>
      <c r="U68" s="23">
        <v>451</v>
      </c>
      <c r="V68" s="23">
        <v>4.1674107142857144</v>
      </c>
      <c r="W68" s="23">
        <v>448</v>
      </c>
      <c r="X68" s="23">
        <v>4.1422222222222222</v>
      </c>
      <c r="Y68" s="23">
        <v>450</v>
      </c>
      <c r="Z68" s="23">
        <v>4.3343848580441637</v>
      </c>
      <c r="AA68" s="23">
        <v>317</v>
      </c>
      <c r="AB68" s="23">
        <v>4.2176656151419563</v>
      </c>
      <c r="AC68" s="23">
        <v>317</v>
      </c>
      <c r="AD68" s="23">
        <v>4.8164556962025316</v>
      </c>
      <c r="AE68" s="23">
        <v>316</v>
      </c>
      <c r="AF68" s="23">
        <v>4.7028824833702885</v>
      </c>
      <c r="AG68" s="23">
        <v>451</v>
      </c>
      <c r="AH68" s="23">
        <v>4.2702702702702702</v>
      </c>
      <c r="AI68" s="23">
        <v>444</v>
      </c>
      <c r="AJ68" s="23">
        <v>4.548314606741573</v>
      </c>
      <c r="AK68" s="23">
        <v>445</v>
      </c>
      <c r="AL68" s="23">
        <v>4.5192743764172336</v>
      </c>
      <c r="AM68" s="23">
        <v>441</v>
      </c>
      <c r="AN68" s="23">
        <v>4.9261744966442951</v>
      </c>
      <c r="AO68" s="23">
        <v>447</v>
      </c>
      <c r="AP68" s="23">
        <v>4.4596412556053808</v>
      </c>
      <c r="AQ68" s="23">
        <v>446</v>
      </c>
      <c r="AR68" s="23">
        <v>4.1591928251121075</v>
      </c>
      <c r="AS68" s="23">
        <v>446</v>
      </c>
      <c r="AT68" s="23">
        <v>4.2338530066815148</v>
      </c>
      <c r="AU68" s="23">
        <v>449</v>
      </c>
      <c r="AV68" s="23">
        <v>4.2383073496659245</v>
      </c>
      <c r="AW68" s="23">
        <v>449</v>
      </c>
      <c r="AX68" s="23">
        <v>4.7207207207207205</v>
      </c>
      <c r="AY68" s="23">
        <v>444</v>
      </c>
      <c r="AZ68" s="23">
        <v>5.0112107623318387</v>
      </c>
      <c r="BA68" s="23">
        <v>446</v>
      </c>
      <c r="BB68" s="23">
        <v>4.4909909909909906</v>
      </c>
      <c r="BC68" s="23">
        <v>444</v>
      </c>
      <c r="BD68" s="23">
        <v>4.6515837104072402</v>
      </c>
      <c r="BE68" s="23">
        <v>442</v>
      </c>
      <c r="BF68" s="23">
        <v>4.7628635346756152</v>
      </c>
      <c r="BG68" s="23">
        <v>447</v>
      </c>
      <c r="BH68" s="23">
        <v>4.8539325842696632</v>
      </c>
      <c r="BI68" s="23">
        <v>445</v>
      </c>
    </row>
    <row r="69" spans="1:61" x14ac:dyDescent="0.25">
      <c r="A69" s="22" t="str">
        <f t="shared" si="2"/>
        <v>2010SERU otherLCB</v>
      </c>
      <c r="B69" s="22"/>
      <c r="C69" s="23" t="s">
        <v>480</v>
      </c>
      <c r="D69" s="23" t="s">
        <v>67</v>
      </c>
      <c r="E69" s="23">
        <v>2010</v>
      </c>
      <c r="F69" s="23">
        <v>1</v>
      </c>
      <c r="G69" s="23">
        <v>1857</v>
      </c>
      <c r="H69" s="23">
        <v>4.8995756718529</v>
      </c>
      <c r="I69" s="23">
        <v>1414</v>
      </c>
      <c r="J69" s="23">
        <v>4.9190915542938258</v>
      </c>
      <c r="K69" s="23">
        <v>1409</v>
      </c>
      <c r="L69" s="23">
        <v>4.4665242165242169</v>
      </c>
      <c r="M69" s="23">
        <v>1404</v>
      </c>
      <c r="N69" s="23">
        <v>4.507494646680942</v>
      </c>
      <c r="O69" s="23">
        <v>1401</v>
      </c>
      <c r="P69" s="23">
        <v>4.2200716845878139</v>
      </c>
      <c r="Q69" s="23">
        <v>1395</v>
      </c>
      <c r="R69" s="23">
        <v>4.9109540636042404</v>
      </c>
      <c r="S69" s="23">
        <v>1415</v>
      </c>
      <c r="T69" s="23">
        <v>4.4491525423728815</v>
      </c>
      <c r="U69" s="23">
        <v>1416</v>
      </c>
      <c r="V69" s="23">
        <v>4.1843971631205674</v>
      </c>
      <c r="W69" s="23">
        <v>1410</v>
      </c>
      <c r="X69" s="23">
        <v>4.1799576570218768</v>
      </c>
      <c r="Y69" s="23">
        <v>1417</v>
      </c>
      <c r="Z69" s="23">
        <v>4.1450692746536264</v>
      </c>
      <c r="AA69" s="23">
        <v>1227</v>
      </c>
      <c r="AB69" s="23">
        <v>4.2892156862745097</v>
      </c>
      <c r="AC69" s="23">
        <v>1224</v>
      </c>
      <c r="AD69" s="23">
        <v>4.5230642504118617</v>
      </c>
      <c r="AE69" s="23">
        <v>1214</v>
      </c>
      <c r="AF69" s="23">
        <v>4.4907932011331448</v>
      </c>
      <c r="AG69" s="23">
        <v>1412</v>
      </c>
      <c r="AH69" s="23">
        <v>4.3663578047042053</v>
      </c>
      <c r="AI69" s="23">
        <v>1403</v>
      </c>
      <c r="AJ69" s="23">
        <v>4.4985754985754989</v>
      </c>
      <c r="AK69" s="23">
        <v>1404</v>
      </c>
      <c r="AL69" s="23">
        <v>4.4583629893238435</v>
      </c>
      <c r="AM69" s="23">
        <v>1405</v>
      </c>
      <c r="AN69" s="23">
        <v>4.6339729921819472</v>
      </c>
      <c r="AO69" s="23">
        <v>1407</v>
      </c>
      <c r="AP69" s="23">
        <v>4.2895863052781742</v>
      </c>
      <c r="AQ69" s="23">
        <v>1402</v>
      </c>
      <c r="AR69" s="23">
        <v>4.1183178902352102</v>
      </c>
      <c r="AS69" s="23">
        <v>1403</v>
      </c>
      <c r="AT69" s="23">
        <v>4.016312056737589</v>
      </c>
      <c r="AU69" s="23">
        <v>1410</v>
      </c>
      <c r="AV69" s="23">
        <v>3.9383852691218131</v>
      </c>
      <c r="AW69" s="23">
        <v>1412</v>
      </c>
      <c r="AX69" s="23">
        <v>4.5648148148148149</v>
      </c>
      <c r="AY69" s="23">
        <v>1404</v>
      </c>
      <c r="AZ69" s="23">
        <v>4.9463902787705507</v>
      </c>
      <c r="BA69" s="23">
        <v>1399</v>
      </c>
      <c r="BB69" s="23">
        <v>4.1770164168451105</v>
      </c>
      <c r="BC69" s="23">
        <v>1401</v>
      </c>
      <c r="BD69" s="23">
        <v>4.6467236467236468</v>
      </c>
      <c r="BE69" s="23">
        <v>1404</v>
      </c>
      <c r="BF69" s="23">
        <v>4.7496433666191153</v>
      </c>
      <c r="BG69" s="23">
        <v>1402</v>
      </c>
      <c r="BH69" s="23">
        <v>4.8347701149425291</v>
      </c>
      <c r="BI69" s="23">
        <v>1392</v>
      </c>
    </row>
    <row r="70" spans="1:61" x14ac:dyDescent="0.25">
      <c r="A70" s="22" t="str">
        <f t="shared" si="2"/>
        <v>2010SERU otherMusic &amp; Dance</v>
      </c>
      <c r="B70" s="22"/>
      <c r="C70" s="23" t="s">
        <v>480</v>
      </c>
      <c r="D70" s="23" t="s">
        <v>68</v>
      </c>
      <c r="E70" s="23">
        <v>2010</v>
      </c>
      <c r="F70" s="23">
        <v>1</v>
      </c>
      <c r="G70" s="23">
        <v>411</v>
      </c>
      <c r="H70" s="23">
        <v>5.1224489795918364</v>
      </c>
      <c r="I70" s="23">
        <v>343</v>
      </c>
      <c r="J70" s="23">
        <v>4.740524781341108</v>
      </c>
      <c r="K70" s="23">
        <v>343</v>
      </c>
      <c r="L70" s="23">
        <v>4.2827988338192418</v>
      </c>
      <c r="M70" s="23">
        <v>343</v>
      </c>
      <c r="N70" s="23">
        <v>4.3923303834808261</v>
      </c>
      <c r="O70" s="23">
        <v>339</v>
      </c>
      <c r="P70" s="23">
        <v>4.5650887573964498</v>
      </c>
      <c r="Q70" s="23">
        <v>338</v>
      </c>
      <c r="R70" s="23">
        <v>4.7492711370262395</v>
      </c>
      <c r="S70" s="23">
        <v>343</v>
      </c>
      <c r="T70" s="23">
        <v>4.419354838709677</v>
      </c>
      <c r="U70" s="23">
        <v>341</v>
      </c>
      <c r="V70" s="23">
        <v>4.0029239766081872</v>
      </c>
      <c r="W70" s="23">
        <v>342</v>
      </c>
      <c r="X70" s="23">
        <v>4.109144542772861</v>
      </c>
      <c r="Y70" s="23">
        <v>339</v>
      </c>
      <c r="Z70" s="23">
        <v>3.9535714285714287</v>
      </c>
      <c r="AA70" s="23">
        <v>280</v>
      </c>
      <c r="AB70" s="23">
        <v>4.3514492753623184</v>
      </c>
      <c r="AC70" s="23">
        <v>276</v>
      </c>
      <c r="AD70" s="23">
        <v>4.6594202898550723</v>
      </c>
      <c r="AE70" s="23">
        <v>276</v>
      </c>
      <c r="AF70" s="23">
        <v>4.6449704142011834</v>
      </c>
      <c r="AG70" s="23">
        <v>338</v>
      </c>
      <c r="AH70" s="23">
        <v>4.3027522935779814</v>
      </c>
      <c r="AI70" s="23">
        <v>327</v>
      </c>
      <c r="AJ70" s="23">
        <v>4.3809523809523814</v>
      </c>
      <c r="AK70" s="23">
        <v>336</v>
      </c>
      <c r="AL70" s="23">
        <v>4.4761904761904763</v>
      </c>
      <c r="AM70" s="23">
        <v>336</v>
      </c>
      <c r="AN70" s="23">
        <v>5.0089020771513351</v>
      </c>
      <c r="AO70" s="23">
        <v>337</v>
      </c>
      <c r="AP70" s="23">
        <v>4.645833333333333</v>
      </c>
      <c r="AQ70" s="23">
        <v>336</v>
      </c>
      <c r="AR70" s="23">
        <v>4.2166172106824922</v>
      </c>
      <c r="AS70" s="23">
        <v>337</v>
      </c>
      <c r="AT70" s="23">
        <v>4.2823529411764705</v>
      </c>
      <c r="AU70" s="23">
        <v>340</v>
      </c>
      <c r="AV70" s="23">
        <v>4.7029411764705884</v>
      </c>
      <c r="AW70" s="23">
        <v>340</v>
      </c>
      <c r="AX70" s="23">
        <v>4.9260355029585803</v>
      </c>
      <c r="AY70" s="23">
        <v>338</v>
      </c>
      <c r="AZ70" s="23">
        <v>5.0744047619047619</v>
      </c>
      <c r="BA70" s="23">
        <v>336</v>
      </c>
      <c r="BB70" s="23">
        <v>4.5838323353293413</v>
      </c>
      <c r="BC70" s="23">
        <v>334</v>
      </c>
      <c r="BD70" s="23">
        <v>4.3313432835820898</v>
      </c>
      <c r="BE70" s="23">
        <v>335</v>
      </c>
      <c r="BF70" s="23">
        <v>4.7253731343283585</v>
      </c>
      <c r="BG70" s="23">
        <v>335</v>
      </c>
      <c r="BH70" s="23">
        <v>4.7655786350148368</v>
      </c>
      <c r="BI70" s="23">
        <v>337</v>
      </c>
    </row>
    <row r="71" spans="1:61" x14ac:dyDescent="0.25">
      <c r="A71" s="22" t="str">
        <f t="shared" si="2"/>
        <v>2010SERU otherOther</v>
      </c>
      <c r="B71" s="22"/>
      <c r="C71" s="23" t="s">
        <v>480</v>
      </c>
      <c r="D71" s="23" t="s">
        <v>69</v>
      </c>
      <c r="E71" s="23">
        <v>2010</v>
      </c>
      <c r="F71" s="23">
        <v>1</v>
      </c>
      <c r="G71" s="23">
        <v>135</v>
      </c>
      <c r="H71" s="23">
        <v>5.1470588235294121</v>
      </c>
      <c r="I71" s="23">
        <v>102</v>
      </c>
      <c r="J71" s="23">
        <v>4.941747572815534</v>
      </c>
      <c r="K71" s="23">
        <v>103</v>
      </c>
      <c r="L71" s="23">
        <v>4.5196078431372548</v>
      </c>
      <c r="M71" s="23">
        <v>102</v>
      </c>
      <c r="N71" s="23">
        <v>4.5436893203883493</v>
      </c>
      <c r="O71" s="23">
        <v>103</v>
      </c>
      <c r="P71" s="23">
        <v>4.2233009708737868</v>
      </c>
      <c r="Q71" s="23">
        <v>103</v>
      </c>
      <c r="R71" s="23">
        <v>5.058252427184466</v>
      </c>
      <c r="S71" s="23">
        <v>103</v>
      </c>
      <c r="T71" s="23">
        <v>4.1862745098039218</v>
      </c>
      <c r="U71" s="23">
        <v>102</v>
      </c>
      <c r="V71" s="23">
        <v>4.0291262135922334</v>
      </c>
      <c r="W71" s="23">
        <v>103</v>
      </c>
      <c r="X71" s="23">
        <v>4.0882352941176467</v>
      </c>
      <c r="Y71" s="23">
        <v>102</v>
      </c>
      <c r="Z71" s="23">
        <v>3</v>
      </c>
      <c r="AA71" s="23">
        <v>2</v>
      </c>
      <c r="AB71" s="23">
        <v>3</v>
      </c>
      <c r="AC71" s="23">
        <v>2</v>
      </c>
      <c r="AD71" s="23">
        <v>3</v>
      </c>
      <c r="AE71" s="23">
        <v>2</v>
      </c>
      <c r="AF71" s="23">
        <v>4.1862745098039218</v>
      </c>
      <c r="AG71" s="23">
        <v>102</v>
      </c>
      <c r="AH71" s="23">
        <v>4.16</v>
      </c>
      <c r="AI71" s="23">
        <v>100</v>
      </c>
      <c r="AJ71" s="23">
        <v>4.1399999999999997</v>
      </c>
      <c r="AK71" s="23">
        <v>100</v>
      </c>
      <c r="AL71" s="23">
        <v>4.1313131313131315</v>
      </c>
      <c r="AM71" s="23">
        <v>99</v>
      </c>
      <c r="AN71" s="23">
        <v>4.7184466019417473</v>
      </c>
      <c r="AO71" s="23">
        <v>103</v>
      </c>
      <c r="AP71" s="23">
        <v>4.6213592233009706</v>
      </c>
      <c r="AQ71" s="23">
        <v>103</v>
      </c>
      <c r="AR71" s="23">
        <v>3.8932038834951457</v>
      </c>
      <c r="AS71" s="23">
        <v>103</v>
      </c>
      <c r="AT71" s="23">
        <v>3.9009900990099009</v>
      </c>
      <c r="AU71" s="23">
        <v>101</v>
      </c>
      <c r="AV71" s="23">
        <v>3.6372549019607843</v>
      </c>
      <c r="AW71" s="23">
        <v>102</v>
      </c>
      <c r="AX71" s="23">
        <v>4.4059405940594063</v>
      </c>
      <c r="AY71" s="23">
        <v>101</v>
      </c>
      <c r="AZ71" s="23">
        <v>3.93</v>
      </c>
      <c r="BA71" s="23">
        <v>100</v>
      </c>
      <c r="BB71" s="23">
        <v>4.0707070707070709</v>
      </c>
      <c r="BC71" s="23">
        <v>99</v>
      </c>
      <c r="BD71" s="23">
        <v>4.4742268041237114</v>
      </c>
      <c r="BE71" s="23">
        <v>97</v>
      </c>
      <c r="BF71" s="23">
        <v>4.6534653465346532</v>
      </c>
      <c r="BG71" s="23">
        <v>101</v>
      </c>
      <c r="BH71" s="23">
        <v>4.7254901960784315</v>
      </c>
      <c r="BI71" s="23">
        <v>102</v>
      </c>
    </row>
    <row r="72" spans="1:61" x14ac:dyDescent="0.25">
      <c r="A72" s="22" t="str">
        <f t="shared" si="2"/>
        <v>2010SERU otherENVIRONMENTAL STUDIES</v>
      </c>
      <c r="B72" s="23" t="s">
        <v>70</v>
      </c>
      <c r="C72" s="23" t="s">
        <v>480</v>
      </c>
      <c r="D72" s="23" t="s">
        <v>71</v>
      </c>
      <c r="E72" s="23">
        <v>2010</v>
      </c>
      <c r="F72" s="23">
        <v>2</v>
      </c>
      <c r="G72" s="23">
        <v>852</v>
      </c>
      <c r="H72" s="23">
        <v>5.0672268907563023</v>
      </c>
      <c r="I72" s="23">
        <v>714</v>
      </c>
      <c r="J72" s="23">
        <v>5.0239436619718312</v>
      </c>
      <c r="K72" s="23">
        <v>710</v>
      </c>
      <c r="L72" s="23">
        <v>4.4690140845070419</v>
      </c>
      <c r="M72" s="23">
        <v>710</v>
      </c>
      <c r="N72" s="23">
        <v>4.5344585091420537</v>
      </c>
      <c r="O72" s="23">
        <v>711</v>
      </c>
      <c r="P72" s="23">
        <v>4.0805084745762707</v>
      </c>
      <c r="Q72" s="23">
        <v>708</v>
      </c>
      <c r="R72" s="23">
        <v>5.106741573033708</v>
      </c>
      <c r="S72" s="23">
        <v>712</v>
      </c>
      <c r="T72" s="23">
        <v>4.6736990154711675</v>
      </c>
      <c r="U72" s="23">
        <v>711</v>
      </c>
      <c r="V72" s="23">
        <v>4.2658227848101262</v>
      </c>
      <c r="W72" s="23">
        <v>711</v>
      </c>
      <c r="X72" s="23">
        <v>4.2064606741573032</v>
      </c>
      <c r="Y72" s="23">
        <v>712</v>
      </c>
      <c r="Z72" s="23">
        <v>4.5539452495974233</v>
      </c>
      <c r="AA72" s="23">
        <v>621</v>
      </c>
      <c r="AB72" s="23">
        <v>4.243156199677939</v>
      </c>
      <c r="AC72" s="23">
        <v>621</v>
      </c>
      <c r="AD72" s="23">
        <v>4.8547854785478544</v>
      </c>
      <c r="AE72" s="23">
        <v>606</v>
      </c>
      <c r="AF72" s="23">
        <v>4.5232067510548521</v>
      </c>
      <c r="AG72" s="23">
        <v>711</v>
      </c>
      <c r="AH72" s="23">
        <v>4.2026239067055391</v>
      </c>
      <c r="AI72" s="23">
        <v>686</v>
      </c>
      <c r="AJ72" s="23">
        <v>4.2539007092198577</v>
      </c>
      <c r="AK72" s="23">
        <v>705</v>
      </c>
      <c r="AL72" s="23">
        <v>4.3597733711048159</v>
      </c>
      <c r="AM72" s="23">
        <v>706</v>
      </c>
      <c r="AN72" s="23">
        <v>4.7861189801699719</v>
      </c>
      <c r="AO72" s="23">
        <v>706</v>
      </c>
      <c r="AP72" s="23">
        <v>4.5609065155807365</v>
      </c>
      <c r="AQ72" s="23">
        <v>706</v>
      </c>
      <c r="AR72" s="23">
        <v>4.1292613636363633</v>
      </c>
      <c r="AS72" s="23">
        <v>704</v>
      </c>
      <c r="AT72" s="23">
        <v>3.8816901408450706</v>
      </c>
      <c r="AU72" s="23">
        <v>710</v>
      </c>
      <c r="AV72" s="23">
        <v>3.617771509167842</v>
      </c>
      <c r="AW72" s="23">
        <v>709</v>
      </c>
      <c r="AX72" s="23">
        <v>4.488011283497884</v>
      </c>
      <c r="AY72" s="23">
        <v>709</v>
      </c>
      <c r="AZ72" s="23">
        <v>4.9661016949152543</v>
      </c>
      <c r="BA72" s="23">
        <v>708</v>
      </c>
      <c r="BB72" s="23">
        <v>4.3149717514124291</v>
      </c>
      <c r="BC72" s="23">
        <v>708</v>
      </c>
      <c r="BD72" s="23">
        <v>4.6424501424501425</v>
      </c>
      <c r="BE72" s="23">
        <v>702</v>
      </c>
      <c r="BF72" s="23">
        <v>4.714693295292439</v>
      </c>
      <c r="BG72" s="23">
        <v>701</v>
      </c>
      <c r="BH72" s="23">
        <v>4.7896995708154506</v>
      </c>
      <c r="BI72" s="23">
        <v>699</v>
      </c>
    </row>
    <row r="73" spans="1:61" x14ac:dyDescent="0.25">
      <c r="A73" s="22" t="str">
        <f t="shared" si="2"/>
        <v>2010SERU otherARCHITECTURE &amp; INTERIOR ARCH</v>
      </c>
      <c r="B73" s="23" t="s">
        <v>72</v>
      </c>
      <c r="C73" s="23" t="s">
        <v>480</v>
      </c>
      <c r="D73" s="23" t="s">
        <v>73</v>
      </c>
      <c r="E73" s="23">
        <v>2010</v>
      </c>
      <c r="F73" s="23">
        <v>2</v>
      </c>
      <c r="G73" s="23">
        <v>79</v>
      </c>
      <c r="H73" s="23">
        <v>4.7540983606557381</v>
      </c>
      <c r="I73" s="23">
        <v>61</v>
      </c>
      <c r="J73" s="23">
        <v>5.0983606557377046</v>
      </c>
      <c r="K73" s="23">
        <v>61</v>
      </c>
      <c r="L73" s="23">
        <v>4.5081967213114753</v>
      </c>
      <c r="M73" s="23">
        <v>61</v>
      </c>
      <c r="N73" s="23">
        <v>4.5081967213114753</v>
      </c>
      <c r="O73" s="23">
        <v>61</v>
      </c>
      <c r="P73" s="23">
        <v>5.3934426229508201</v>
      </c>
      <c r="Q73" s="23">
        <v>61</v>
      </c>
      <c r="R73" s="23">
        <v>4.8499999999999996</v>
      </c>
      <c r="S73" s="23">
        <v>60</v>
      </c>
      <c r="T73" s="23">
        <v>4.8833333333333337</v>
      </c>
      <c r="U73" s="23">
        <v>60</v>
      </c>
      <c r="V73" s="23">
        <v>4.5333333333333332</v>
      </c>
      <c r="W73" s="23">
        <v>60</v>
      </c>
      <c r="X73" s="23">
        <v>4.6333333333333337</v>
      </c>
      <c r="Y73" s="23">
        <v>60</v>
      </c>
      <c r="Z73" s="23">
        <v>4.4313725490196081</v>
      </c>
      <c r="AA73" s="23">
        <v>51</v>
      </c>
      <c r="AB73" s="23">
        <v>4.9803921568627452</v>
      </c>
      <c r="AC73" s="23">
        <v>51</v>
      </c>
      <c r="AD73" s="23">
        <v>5.0588235294117645</v>
      </c>
      <c r="AE73" s="23">
        <v>51</v>
      </c>
      <c r="AF73" s="23">
        <v>5.1525423728813555</v>
      </c>
      <c r="AG73" s="23">
        <v>59</v>
      </c>
      <c r="AH73" s="23">
        <v>4.4464285714285712</v>
      </c>
      <c r="AI73" s="23">
        <v>56</v>
      </c>
      <c r="AJ73" s="23">
        <v>5.1052631578947372</v>
      </c>
      <c r="AK73" s="23">
        <v>57</v>
      </c>
      <c r="AL73" s="23">
        <v>5.0545454545454547</v>
      </c>
      <c r="AM73" s="23">
        <v>55</v>
      </c>
      <c r="AN73" s="23">
        <v>5.2372881355932206</v>
      </c>
      <c r="AO73" s="23">
        <v>59</v>
      </c>
      <c r="AP73" s="23">
        <v>4.5084745762711869</v>
      </c>
      <c r="AQ73" s="23">
        <v>59</v>
      </c>
      <c r="AR73" s="23">
        <v>4.2982456140350873</v>
      </c>
      <c r="AS73" s="23">
        <v>57</v>
      </c>
      <c r="AT73" s="23">
        <v>4.807017543859649</v>
      </c>
      <c r="AU73" s="23">
        <v>57</v>
      </c>
      <c r="AV73" s="23">
        <v>5.1206896551724137</v>
      </c>
      <c r="AW73" s="23">
        <v>58</v>
      </c>
      <c r="AX73" s="23">
        <v>5.1034482758620694</v>
      </c>
      <c r="AY73" s="23">
        <v>58</v>
      </c>
      <c r="AZ73" s="23">
        <v>5.25</v>
      </c>
      <c r="BA73" s="23">
        <v>60</v>
      </c>
      <c r="BB73" s="23">
        <v>4.9137931034482758</v>
      </c>
      <c r="BC73" s="23">
        <v>58</v>
      </c>
      <c r="BD73" s="23">
        <v>4.7192982456140351</v>
      </c>
      <c r="BE73" s="23">
        <v>57</v>
      </c>
      <c r="BF73" s="23">
        <v>5.0169491525423728</v>
      </c>
      <c r="BG73" s="23">
        <v>59</v>
      </c>
      <c r="BH73" s="23">
        <v>4.9491525423728815</v>
      </c>
      <c r="BI73" s="23">
        <v>59</v>
      </c>
    </row>
    <row r="74" spans="1:61" x14ac:dyDescent="0.25">
      <c r="A74" s="22" t="str">
        <f t="shared" si="2"/>
        <v>2010SERU otherLANDSCAPE ARCHITECTURE</v>
      </c>
      <c r="B74" s="23" t="s">
        <v>74</v>
      </c>
      <c r="C74" s="23" t="s">
        <v>480</v>
      </c>
      <c r="D74" s="23" t="s">
        <v>75</v>
      </c>
      <c r="E74" s="23">
        <v>2010</v>
      </c>
      <c r="F74" s="23">
        <v>2</v>
      </c>
      <c r="G74" s="23">
        <v>85</v>
      </c>
      <c r="H74" s="23">
        <v>4.6986301369863011</v>
      </c>
      <c r="I74" s="23">
        <v>73</v>
      </c>
      <c r="J74" s="23">
        <v>4.8630136986301373</v>
      </c>
      <c r="K74" s="23">
        <v>73</v>
      </c>
      <c r="L74" s="23">
        <v>4.2191780821917808</v>
      </c>
      <c r="M74" s="23">
        <v>73</v>
      </c>
      <c r="N74" s="23">
        <v>4.3561643835616435</v>
      </c>
      <c r="O74" s="23">
        <v>73</v>
      </c>
      <c r="P74" s="23">
        <v>4.8194444444444446</v>
      </c>
      <c r="Q74" s="23">
        <v>72</v>
      </c>
      <c r="R74" s="23">
        <v>4.8493150684931505</v>
      </c>
      <c r="S74" s="23">
        <v>73</v>
      </c>
      <c r="T74" s="23">
        <v>4.7777777777777777</v>
      </c>
      <c r="U74" s="23">
        <v>72</v>
      </c>
      <c r="V74" s="23">
        <v>4.2465753424657535</v>
      </c>
      <c r="W74" s="23">
        <v>73</v>
      </c>
      <c r="X74" s="23">
        <v>4.0138888888888893</v>
      </c>
      <c r="Y74" s="23">
        <v>72</v>
      </c>
      <c r="Z74" s="23">
        <v>4.382352941176471</v>
      </c>
      <c r="AA74" s="23">
        <v>34</v>
      </c>
      <c r="AB74" s="23">
        <v>4.4117647058823533</v>
      </c>
      <c r="AC74" s="23">
        <v>34</v>
      </c>
      <c r="AD74" s="23">
        <v>4.5588235294117645</v>
      </c>
      <c r="AE74" s="23">
        <v>34</v>
      </c>
      <c r="AF74" s="23">
        <v>4.397260273972603</v>
      </c>
      <c r="AG74" s="23">
        <v>73</v>
      </c>
      <c r="AH74" s="23">
        <v>4.2328767123287667</v>
      </c>
      <c r="AI74" s="23">
        <v>73</v>
      </c>
      <c r="AJ74" s="23">
        <v>4.0136986301369859</v>
      </c>
      <c r="AK74" s="23">
        <v>73</v>
      </c>
      <c r="AL74" s="23">
        <v>4.0684931506849313</v>
      </c>
      <c r="AM74" s="23">
        <v>73</v>
      </c>
      <c r="AN74" s="23">
        <v>4.8219178082191778</v>
      </c>
      <c r="AO74" s="23">
        <v>73</v>
      </c>
      <c r="AP74" s="23">
        <v>4.7397260273972606</v>
      </c>
      <c r="AQ74" s="23">
        <v>73</v>
      </c>
      <c r="AR74" s="23">
        <v>4.2876712328767121</v>
      </c>
      <c r="AS74" s="23">
        <v>73</v>
      </c>
      <c r="AT74" s="23">
        <v>3.9589041095890409</v>
      </c>
      <c r="AU74" s="23">
        <v>73</v>
      </c>
      <c r="AV74" s="23">
        <v>4.458333333333333</v>
      </c>
      <c r="AW74" s="23">
        <v>72</v>
      </c>
      <c r="AX74" s="23">
        <v>4.9444444444444446</v>
      </c>
      <c r="AY74" s="23">
        <v>72</v>
      </c>
      <c r="AZ74" s="23">
        <v>4.5342465753424657</v>
      </c>
      <c r="BA74" s="23">
        <v>73</v>
      </c>
      <c r="BB74" s="23">
        <v>4.7260273972602738</v>
      </c>
      <c r="BC74" s="23">
        <v>73</v>
      </c>
      <c r="BD74" s="23">
        <v>4.6388888888888893</v>
      </c>
      <c r="BE74" s="23">
        <v>72</v>
      </c>
      <c r="BF74" s="23">
        <v>4.7777777777777777</v>
      </c>
      <c r="BG74" s="23">
        <v>72</v>
      </c>
      <c r="BH74" s="23">
        <v>4.833333333333333</v>
      </c>
      <c r="BI74" s="23">
        <v>72</v>
      </c>
    </row>
    <row r="75" spans="1:61" x14ac:dyDescent="0.25">
      <c r="A75" s="22" t="str">
        <f t="shared" si="2"/>
        <v>2010SERU otherASIAN STUDIES</v>
      </c>
      <c r="B75" s="23" t="s">
        <v>76</v>
      </c>
      <c r="C75" s="23" t="s">
        <v>480</v>
      </c>
      <c r="D75" s="23" t="s">
        <v>77</v>
      </c>
      <c r="E75" s="23">
        <v>2010</v>
      </c>
      <c r="F75" s="23">
        <v>2</v>
      </c>
      <c r="G75" s="23">
        <v>40</v>
      </c>
      <c r="H75" s="23">
        <v>4.354838709677419</v>
      </c>
      <c r="I75" s="23">
        <v>31</v>
      </c>
      <c r="J75" s="23">
        <v>4.064516129032258</v>
      </c>
      <c r="K75" s="23">
        <v>31</v>
      </c>
      <c r="L75" s="23">
        <v>4.064516129032258</v>
      </c>
      <c r="M75" s="23">
        <v>31</v>
      </c>
      <c r="N75" s="23">
        <v>4.129032258064516</v>
      </c>
      <c r="O75" s="23">
        <v>31</v>
      </c>
      <c r="P75" s="23">
        <v>3.7096774193548385</v>
      </c>
      <c r="Q75" s="23">
        <v>31</v>
      </c>
      <c r="R75" s="23">
        <v>4.5</v>
      </c>
      <c r="S75" s="23">
        <v>30</v>
      </c>
      <c r="T75" s="23">
        <v>4.0666666666666664</v>
      </c>
      <c r="U75" s="23">
        <v>30</v>
      </c>
      <c r="V75" s="23">
        <v>3.7931034482758621</v>
      </c>
      <c r="W75" s="23">
        <v>29</v>
      </c>
      <c r="X75" s="23">
        <v>3.8</v>
      </c>
      <c r="Y75" s="23">
        <v>30</v>
      </c>
      <c r="Z75" s="23">
        <v>3.4482758620689653</v>
      </c>
      <c r="AA75" s="23">
        <v>29</v>
      </c>
      <c r="AB75" s="23">
        <v>4.068965517241379</v>
      </c>
      <c r="AC75" s="23">
        <v>29</v>
      </c>
      <c r="AD75" s="23">
        <v>4.1379310344827589</v>
      </c>
      <c r="AE75" s="23">
        <v>29</v>
      </c>
      <c r="AF75" s="23">
        <v>4.6333333333333337</v>
      </c>
      <c r="AG75" s="23">
        <v>30</v>
      </c>
      <c r="AH75" s="23">
        <v>4.25</v>
      </c>
      <c r="AI75" s="23">
        <v>28</v>
      </c>
      <c r="AJ75" s="23">
        <v>4.4333333333333336</v>
      </c>
      <c r="AK75" s="23">
        <v>30</v>
      </c>
      <c r="AL75" s="23">
        <v>4.4642857142857144</v>
      </c>
      <c r="AM75" s="23">
        <v>28</v>
      </c>
      <c r="AN75" s="23">
        <v>4.7586206896551726</v>
      </c>
      <c r="AO75" s="23">
        <v>29</v>
      </c>
      <c r="AP75" s="23">
        <v>4.6333333333333337</v>
      </c>
      <c r="AQ75" s="23">
        <v>30</v>
      </c>
      <c r="AR75" s="23">
        <v>4.2</v>
      </c>
      <c r="AS75" s="23">
        <v>30</v>
      </c>
      <c r="AT75" s="23">
        <v>4</v>
      </c>
      <c r="AU75" s="23">
        <v>30</v>
      </c>
      <c r="AV75" s="23">
        <v>4.0999999999999996</v>
      </c>
      <c r="AW75" s="23">
        <v>30</v>
      </c>
      <c r="AX75" s="23">
        <v>4.666666666666667</v>
      </c>
      <c r="AY75" s="23">
        <v>30</v>
      </c>
      <c r="AZ75" s="23">
        <v>4.6896551724137927</v>
      </c>
      <c r="BA75" s="23">
        <v>29</v>
      </c>
      <c r="BB75" s="23">
        <v>4</v>
      </c>
      <c r="BC75" s="23">
        <v>30</v>
      </c>
      <c r="BD75" s="23">
        <v>4.4827586206896548</v>
      </c>
      <c r="BE75" s="23">
        <v>29</v>
      </c>
      <c r="BF75" s="23">
        <v>4.666666666666667</v>
      </c>
      <c r="BG75" s="23">
        <v>30</v>
      </c>
      <c r="BH75" s="23">
        <v>4.5</v>
      </c>
      <c r="BI75" s="23">
        <v>28</v>
      </c>
    </row>
    <row r="76" spans="1:61" x14ac:dyDescent="0.25">
      <c r="A76" s="22" t="str">
        <f t="shared" si="2"/>
        <v>2010SERU otherLATIN AMERICAN STUDIES</v>
      </c>
      <c r="B76" s="23" t="s">
        <v>78</v>
      </c>
      <c r="C76" s="23" t="s">
        <v>480</v>
      </c>
      <c r="D76" s="23" t="s">
        <v>79</v>
      </c>
      <c r="E76" s="23">
        <v>2010</v>
      </c>
      <c r="F76" s="23">
        <v>2</v>
      </c>
      <c r="G76" s="23">
        <v>36</v>
      </c>
      <c r="H76" s="23">
        <v>5.08</v>
      </c>
      <c r="I76" s="23">
        <v>25</v>
      </c>
      <c r="J76" s="23">
        <v>5.041666666666667</v>
      </c>
      <c r="K76" s="23">
        <v>24</v>
      </c>
      <c r="L76" s="23">
        <v>4.92</v>
      </c>
      <c r="M76" s="23">
        <v>25</v>
      </c>
      <c r="N76" s="23">
        <v>4.96</v>
      </c>
      <c r="O76" s="23">
        <v>25</v>
      </c>
      <c r="P76" s="23">
        <v>4.75</v>
      </c>
      <c r="Q76" s="23">
        <v>24</v>
      </c>
      <c r="R76" s="23">
        <v>5.2307692307692308</v>
      </c>
      <c r="S76" s="23">
        <v>26</v>
      </c>
      <c r="T76" s="23">
        <v>5.0384615384615383</v>
      </c>
      <c r="U76" s="23">
        <v>26</v>
      </c>
      <c r="V76" s="23">
        <v>4.6923076923076925</v>
      </c>
      <c r="W76" s="23">
        <v>26</v>
      </c>
      <c r="X76" s="23">
        <v>4.4615384615384617</v>
      </c>
      <c r="Y76" s="23">
        <v>26</v>
      </c>
      <c r="Z76" s="23">
        <v>4.2380952380952381</v>
      </c>
      <c r="AA76" s="23">
        <v>21</v>
      </c>
      <c r="AB76" s="23">
        <v>4.6190476190476186</v>
      </c>
      <c r="AC76" s="23">
        <v>21</v>
      </c>
      <c r="AD76" s="23">
        <v>4.7</v>
      </c>
      <c r="AE76" s="23">
        <v>20</v>
      </c>
      <c r="AF76" s="23">
        <v>4.5999999999999996</v>
      </c>
      <c r="AG76" s="23">
        <v>25</v>
      </c>
      <c r="AH76" s="23">
        <v>4.208333333333333</v>
      </c>
      <c r="AI76" s="23">
        <v>24</v>
      </c>
      <c r="AJ76" s="23">
        <v>4.5</v>
      </c>
      <c r="AK76" s="23">
        <v>24</v>
      </c>
      <c r="AL76" s="23">
        <v>4.7307692307692308</v>
      </c>
      <c r="AM76" s="23">
        <v>26</v>
      </c>
      <c r="AN76" s="23">
        <v>5.0769230769230766</v>
      </c>
      <c r="AO76" s="23">
        <v>26</v>
      </c>
      <c r="AP76" s="23">
        <v>4.5999999999999996</v>
      </c>
      <c r="AQ76" s="23">
        <v>25</v>
      </c>
      <c r="AR76" s="23">
        <v>4.28</v>
      </c>
      <c r="AS76" s="23">
        <v>25</v>
      </c>
      <c r="AT76" s="23">
        <v>3.84</v>
      </c>
      <c r="AU76" s="23">
        <v>25</v>
      </c>
      <c r="AV76" s="23">
        <v>4.24</v>
      </c>
      <c r="AW76" s="23">
        <v>25</v>
      </c>
      <c r="AX76" s="23">
        <v>4.5199999999999996</v>
      </c>
      <c r="AY76" s="23">
        <v>25</v>
      </c>
      <c r="AZ76" s="23">
        <v>4.92</v>
      </c>
      <c r="BA76" s="23">
        <v>25</v>
      </c>
      <c r="BB76" s="23">
        <v>4.4400000000000004</v>
      </c>
      <c r="BC76" s="23">
        <v>25</v>
      </c>
      <c r="BD76" s="23">
        <v>4.916666666666667</v>
      </c>
      <c r="BE76" s="23">
        <v>24</v>
      </c>
      <c r="BF76" s="23">
        <v>5</v>
      </c>
      <c r="BG76" s="23">
        <v>24</v>
      </c>
      <c r="BH76" s="23">
        <v>5.2</v>
      </c>
      <c r="BI76" s="23">
        <v>25</v>
      </c>
    </row>
    <row r="77" spans="1:61" x14ac:dyDescent="0.25">
      <c r="A77" s="22" t="str">
        <f t="shared" si="2"/>
        <v>2010SERU otherRUSSIAN &amp; EAST EUROPEAN STUDIES</v>
      </c>
      <c r="B77" s="23" t="s">
        <v>80</v>
      </c>
      <c r="C77" s="23" t="s">
        <v>480</v>
      </c>
      <c r="D77" s="23" t="s">
        <v>81</v>
      </c>
      <c r="E77" s="23">
        <v>2010</v>
      </c>
      <c r="F77" s="23">
        <v>2</v>
      </c>
      <c r="G77" s="23">
        <v>14</v>
      </c>
      <c r="H77" s="23">
        <v>4.416666666666667</v>
      </c>
      <c r="I77" s="23">
        <v>12</v>
      </c>
      <c r="J77" s="23">
        <v>3.5833333333333335</v>
      </c>
      <c r="K77" s="23">
        <v>12</v>
      </c>
      <c r="L77" s="23">
        <v>3.1666666666666665</v>
      </c>
      <c r="M77" s="23">
        <v>12</v>
      </c>
      <c r="N77" s="23">
        <v>3.4166666666666665</v>
      </c>
      <c r="O77" s="23">
        <v>12</v>
      </c>
      <c r="P77" s="23">
        <v>3.2727272727272729</v>
      </c>
      <c r="Q77" s="23">
        <v>11</v>
      </c>
      <c r="R77" s="23">
        <v>4.5</v>
      </c>
      <c r="S77" s="23">
        <v>12</v>
      </c>
      <c r="T77" s="23">
        <v>4.25</v>
      </c>
      <c r="U77" s="23">
        <v>12</v>
      </c>
      <c r="V77" s="23">
        <v>3.4166666666666665</v>
      </c>
      <c r="W77" s="23">
        <v>12</v>
      </c>
      <c r="X77" s="23">
        <v>3.4166666666666665</v>
      </c>
      <c r="Y77" s="23">
        <v>12</v>
      </c>
      <c r="Z77" s="23">
        <v>3.3</v>
      </c>
      <c r="AA77" s="23">
        <v>10</v>
      </c>
      <c r="AB77" s="23">
        <v>4.5555555555555554</v>
      </c>
      <c r="AC77" s="23">
        <v>9</v>
      </c>
      <c r="AD77" s="23">
        <v>4.666666666666667</v>
      </c>
      <c r="AE77" s="23">
        <v>9</v>
      </c>
      <c r="AF77" s="23">
        <v>4.583333333333333</v>
      </c>
      <c r="AG77" s="23">
        <v>12</v>
      </c>
      <c r="AH77" s="23">
        <v>3.2727272727272729</v>
      </c>
      <c r="AI77" s="23">
        <v>11</v>
      </c>
      <c r="AJ77" s="23">
        <v>3.9166666666666665</v>
      </c>
      <c r="AK77" s="23">
        <v>12</v>
      </c>
      <c r="AL77" s="23">
        <v>4.666666666666667</v>
      </c>
      <c r="AM77" s="23">
        <v>12</v>
      </c>
      <c r="AN77" s="23">
        <v>5.166666666666667</v>
      </c>
      <c r="AO77" s="23">
        <v>12</v>
      </c>
      <c r="AP77" s="23">
        <v>4.916666666666667</v>
      </c>
      <c r="AQ77" s="23">
        <v>12</v>
      </c>
      <c r="AR77" s="23">
        <v>4</v>
      </c>
      <c r="AS77" s="23">
        <v>11</v>
      </c>
      <c r="AT77" s="23">
        <v>3.5</v>
      </c>
      <c r="AU77" s="23">
        <v>12</v>
      </c>
      <c r="AV77" s="23">
        <v>4.916666666666667</v>
      </c>
      <c r="AW77" s="23">
        <v>12</v>
      </c>
      <c r="AX77" s="23">
        <v>5.0909090909090908</v>
      </c>
      <c r="AY77" s="23">
        <v>11</v>
      </c>
      <c r="AZ77" s="23">
        <v>5</v>
      </c>
      <c r="BA77" s="23">
        <v>12</v>
      </c>
      <c r="BB77" s="23">
        <v>4.2727272727272725</v>
      </c>
      <c r="BC77" s="23">
        <v>11</v>
      </c>
      <c r="BD77" s="23">
        <v>4.6363636363636367</v>
      </c>
      <c r="BE77" s="23">
        <v>11</v>
      </c>
      <c r="BF77" s="23">
        <v>4.7</v>
      </c>
      <c r="BG77" s="23">
        <v>10</v>
      </c>
      <c r="BH77" s="23">
        <v>4.833333333333333</v>
      </c>
      <c r="BI77" s="23">
        <v>12</v>
      </c>
    </row>
    <row r="78" spans="1:61" x14ac:dyDescent="0.25">
      <c r="A78" s="22" t="str">
        <f t="shared" si="2"/>
        <v>2010SERU otherWOMEN'S &amp; GENDER STUDIES</v>
      </c>
      <c r="B78" s="23" t="s">
        <v>82</v>
      </c>
      <c r="C78" s="23" t="s">
        <v>480</v>
      </c>
      <c r="D78" s="23" t="s">
        <v>60</v>
      </c>
      <c r="E78" s="23">
        <v>2010</v>
      </c>
      <c r="F78" s="23">
        <v>2</v>
      </c>
      <c r="G78" s="23">
        <v>125</v>
      </c>
      <c r="H78" s="23">
        <v>4.8484848484848486</v>
      </c>
      <c r="I78" s="23">
        <v>99</v>
      </c>
      <c r="J78" s="23">
        <v>4.8979591836734695</v>
      </c>
      <c r="K78" s="23">
        <v>98</v>
      </c>
      <c r="L78" s="23">
        <v>4.8787878787878789</v>
      </c>
      <c r="M78" s="23">
        <v>99</v>
      </c>
      <c r="N78" s="23">
        <v>5.0612244897959187</v>
      </c>
      <c r="O78" s="23">
        <v>98</v>
      </c>
      <c r="P78" s="23">
        <v>5.0510204081632653</v>
      </c>
      <c r="Q78" s="23">
        <v>98</v>
      </c>
      <c r="R78" s="23">
        <v>5.333333333333333</v>
      </c>
      <c r="S78" s="23">
        <v>99</v>
      </c>
      <c r="T78" s="23">
        <v>5.1122448979591839</v>
      </c>
      <c r="U78" s="23">
        <v>98</v>
      </c>
      <c r="V78" s="23">
        <v>4.6868686868686869</v>
      </c>
      <c r="W78" s="23">
        <v>99</v>
      </c>
      <c r="X78" s="23">
        <v>4.6565656565656566</v>
      </c>
      <c r="Y78" s="23">
        <v>99</v>
      </c>
      <c r="Z78" s="23">
        <v>4.1034482758620694</v>
      </c>
      <c r="AA78" s="23">
        <v>87</v>
      </c>
      <c r="AB78" s="23">
        <v>4.5</v>
      </c>
      <c r="AC78" s="23">
        <v>86</v>
      </c>
      <c r="AD78" s="23">
        <v>5.0804597701149428</v>
      </c>
      <c r="AE78" s="23">
        <v>87</v>
      </c>
      <c r="AF78" s="23">
        <v>4.8571428571428568</v>
      </c>
      <c r="AG78" s="23">
        <v>98</v>
      </c>
      <c r="AH78" s="23">
        <v>4.6736842105263161</v>
      </c>
      <c r="AI78" s="23">
        <v>95</v>
      </c>
      <c r="AJ78" s="23">
        <v>4.6428571428571432</v>
      </c>
      <c r="AK78" s="23">
        <v>98</v>
      </c>
      <c r="AL78" s="23">
        <v>4.8453608247422677</v>
      </c>
      <c r="AM78" s="23">
        <v>97</v>
      </c>
      <c r="AN78" s="23">
        <v>5.1530612244897958</v>
      </c>
      <c r="AO78" s="23">
        <v>98</v>
      </c>
      <c r="AP78" s="23">
        <v>4.8181818181818183</v>
      </c>
      <c r="AQ78" s="23">
        <v>99</v>
      </c>
      <c r="AR78" s="23">
        <v>4.3092783505154637</v>
      </c>
      <c r="AS78" s="23">
        <v>97</v>
      </c>
      <c r="AT78" s="23">
        <v>4.0102040816326534</v>
      </c>
      <c r="AU78" s="23">
        <v>98</v>
      </c>
      <c r="AV78" s="23">
        <v>4.1122448979591839</v>
      </c>
      <c r="AW78" s="23">
        <v>98</v>
      </c>
      <c r="AX78" s="23">
        <v>4.75</v>
      </c>
      <c r="AY78" s="23">
        <v>96</v>
      </c>
      <c r="AZ78" s="23">
        <v>4.9795918367346941</v>
      </c>
      <c r="BA78" s="23">
        <v>98</v>
      </c>
      <c r="BB78" s="23">
        <v>4.489583333333333</v>
      </c>
      <c r="BC78" s="23">
        <v>96</v>
      </c>
      <c r="BD78" s="23">
        <v>4.3298969072164946</v>
      </c>
      <c r="BE78" s="23">
        <v>97</v>
      </c>
      <c r="BF78" s="23">
        <v>4.7628865979381443</v>
      </c>
      <c r="BG78" s="23">
        <v>97</v>
      </c>
      <c r="BH78" s="23">
        <v>4.6907216494845363</v>
      </c>
      <c r="BI78" s="23">
        <v>97</v>
      </c>
    </row>
    <row r="79" spans="1:61" x14ac:dyDescent="0.25">
      <c r="A79" s="22" t="str">
        <f t="shared" si="2"/>
        <v>2010SERU otherJOURNALISM &amp; COMMUNICATION</v>
      </c>
      <c r="B79" s="23" t="s">
        <v>85</v>
      </c>
      <c r="C79" s="23" t="s">
        <v>480</v>
      </c>
      <c r="D79" s="23" t="s">
        <v>86</v>
      </c>
      <c r="E79" s="23">
        <v>2010</v>
      </c>
      <c r="F79" s="23">
        <v>2</v>
      </c>
      <c r="G79" s="23">
        <v>630</v>
      </c>
      <c r="H79" s="23">
        <v>4.9024390243902438</v>
      </c>
      <c r="I79" s="23">
        <v>451</v>
      </c>
      <c r="J79" s="23">
        <v>4.696902654867257</v>
      </c>
      <c r="K79" s="23">
        <v>452</v>
      </c>
      <c r="L79" s="23">
        <v>4.216814159292035</v>
      </c>
      <c r="M79" s="23">
        <v>452</v>
      </c>
      <c r="N79" s="23">
        <v>4.4362416107382554</v>
      </c>
      <c r="O79" s="23">
        <v>447</v>
      </c>
      <c r="P79" s="23">
        <v>4.6278026905829597</v>
      </c>
      <c r="Q79" s="23">
        <v>446</v>
      </c>
      <c r="R79" s="23">
        <v>5.0022172949002215</v>
      </c>
      <c r="S79" s="23">
        <v>451</v>
      </c>
      <c r="T79" s="23">
        <v>4.623059866962306</v>
      </c>
      <c r="U79" s="23">
        <v>451</v>
      </c>
      <c r="V79" s="23">
        <v>4.1674107142857144</v>
      </c>
      <c r="W79" s="23">
        <v>448</v>
      </c>
      <c r="X79" s="23">
        <v>4.1422222222222222</v>
      </c>
      <c r="Y79" s="23">
        <v>450</v>
      </c>
      <c r="Z79" s="23">
        <v>4.3343848580441637</v>
      </c>
      <c r="AA79" s="23">
        <v>317</v>
      </c>
      <c r="AB79" s="23">
        <v>4.2176656151419563</v>
      </c>
      <c r="AC79" s="23">
        <v>317</v>
      </c>
      <c r="AD79" s="23">
        <v>4.8164556962025316</v>
      </c>
      <c r="AE79" s="23">
        <v>316</v>
      </c>
      <c r="AF79" s="23">
        <v>4.7028824833702885</v>
      </c>
      <c r="AG79" s="23">
        <v>451</v>
      </c>
      <c r="AH79" s="23">
        <v>4.2702702702702702</v>
      </c>
      <c r="AI79" s="23">
        <v>444</v>
      </c>
      <c r="AJ79" s="23">
        <v>4.548314606741573</v>
      </c>
      <c r="AK79" s="23">
        <v>445</v>
      </c>
      <c r="AL79" s="23">
        <v>4.5192743764172336</v>
      </c>
      <c r="AM79" s="23">
        <v>441</v>
      </c>
      <c r="AN79" s="23">
        <v>4.9261744966442951</v>
      </c>
      <c r="AO79" s="23">
        <v>447</v>
      </c>
      <c r="AP79" s="23">
        <v>4.4596412556053808</v>
      </c>
      <c r="AQ79" s="23">
        <v>446</v>
      </c>
      <c r="AR79" s="23">
        <v>4.1591928251121075</v>
      </c>
      <c r="AS79" s="23">
        <v>446</v>
      </c>
      <c r="AT79" s="23">
        <v>4.2338530066815148</v>
      </c>
      <c r="AU79" s="23">
        <v>449</v>
      </c>
      <c r="AV79" s="23">
        <v>4.2383073496659245</v>
      </c>
      <c r="AW79" s="23">
        <v>449</v>
      </c>
      <c r="AX79" s="23">
        <v>4.7207207207207205</v>
      </c>
      <c r="AY79" s="23">
        <v>444</v>
      </c>
      <c r="AZ79" s="23">
        <v>5.0112107623318387</v>
      </c>
      <c r="BA79" s="23">
        <v>446</v>
      </c>
      <c r="BB79" s="23">
        <v>4.4909909909909906</v>
      </c>
      <c r="BC79" s="23">
        <v>444</v>
      </c>
      <c r="BD79" s="23">
        <v>4.6515837104072402</v>
      </c>
      <c r="BE79" s="23">
        <v>442</v>
      </c>
      <c r="BF79" s="23">
        <v>4.7628635346756152</v>
      </c>
      <c r="BG79" s="23">
        <v>447</v>
      </c>
      <c r="BH79" s="23">
        <v>4.8539325842696632</v>
      </c>
      <c r="BI79" s="23">
        <v>445</v>
      </c>
    </row>
    <row r="80" spans="1:61" x14ac:dyDescent="0.25">
      <c r="A80" s="22" t="str">
        <f t="shared" si="2"/>
        <v>2010SERU otherCOMPUTER &amp; INFORMATION SCIENCE</v>
      </c>
      <c r="B80" s="23" t="s">
        <v>87</v>
      </c>
      <c r="C80" s="23" t="s">
        <v>480</v>
      </c>
      <c r="D80" s="23" t="s">
        <v>88</v>
      </c>
      <c r="E80" s="23">
        <v>2010</v>
      </c>
      <c r="F80" s="23">
        <v>2</v>
      </c>
      <c r="G80" s="23">
        <v>306</v>
      </c>
      <c r="H80" s="23">
        <v>4.9487179487179489</v>
      </c>
      <c r="I80" s="23">
        <v>234</v>
      </c>
      <c r="J80" s="23">
        <v>5.166666666666667</v>
      </c>
      <c r="K80" s="23">
        <v>234</v>
      </c>
      <c r="L80" s="23">
        <v>4.6008583690987122</v>
      </c>
      <c r="M80" s="23">
        <v>233</v>
      </c>
      <c r="N80" s="23">
        <v>4.2510638297872338</v>
      </c>
      <c r="O80" s="23">
        <v>235</v>
      </c>
      <c r="P80" s="23">
        <v>4.1361702127659576</v>
      </c>
      <c r="Q80" s="23">
        <v>235</v>
      </c>
      <c r="R80" s="23">
        <v>4.5128205128205128</v>
      </c>
      <c r="S80" s="23">
        <v>234</v>
      </c>
      <c r="T80" s="23">
        <v>4.2881355932203391</v>
      </c>
      <c r="U80" s="23">
        <v>236</v>
      </c>
      <c r="V80" s="23">
        <v>3.7033898305084745</v>
      </c>
      <c r="W80" s="23">
        <v>236</v>
      </c>
      <c r="X80" s="23">
        <v>3.6893617021276595</v>
      </c>
      <c r="Y80" s="23">
        <v>235</v>
      </c>
      <c r="Z80" s="23">
        <v>4.0196078431372548</v>
      </c>
      <c r="AA80" s="23">
        <v>204</v>
      </c>
      <c r="AB80" s="23">
        <v>4.3201970443349751</v>
      </c>
      <c r="AC80" s="23">
        <v>203</v>
      </c>
      <c r="AD80" s="23">
        <v>4.442211055276382</v>
      </c>
      <c r="AE80" s="23">
        <v>199</v>
      </c>
      <c r="AF80" s="23">
        <v>4.4347826086956523</v>
      </c>
      <c r="AG80" s="23">
        <v>230</v>
      </c>
      <c r="AH80" s="23">
        <v>4.1955555555555559</v>
      </c>
      <c r="AI80" s="23">
        <v>225</v>
      </c>
      <c r="AJ80" s="23">
        <v>4.2620087336244543</v>
      </c>
      <c r="AK80" s="23">
        <v>229</v>
      </c>
      <c r="AL80" s="23">
        <v>4.3100436681222707</v>
      </c>
      <c r="AM80" s="23">
        <v>229</v>
      </c>
      <c r="AN80" s="23">
        <v>4.5213675213675213</v>
      </c>
      <c r="AO80" s="23">
        <v>234</v>
      </c>
      <c r="AP80" s="23">
        <v>4.0384615384615383</v>
      </c>
      <c r="AQ80" s="23">
        <v>234</v>
      </c>
      <c r="AR80" s="23">
        <v>3.982532751091703</v>
      </c>
      <c r="AS80" s="23">
        <v>229</v>
      </c>
      <c r="AT80" s="23">
        <v>3.779220779220779</v>
      </c>
      <c r="AU80" s="23">
        <v>231</v>
      </c>
      <c r="AV80" s="23">
        <v>3.9310344827586206</v>
      </c>
      <c r="AW80" s="23">
        <v>232</v>
      </c>
      <c r="AX80" s="23">
        <v>4.5344827586206895</v>
      </c>
      <c r="AY80" s="23">
        <v>232</v>
      </c>
      <c r="AZ80" s="23">
        <v>4.9224137931034484</v>
      </c>
      <c r="BA80" s="23">
        <v>232</v>
      </c>
      <c r="BB80" s="23">
        <v>4.176211453744493</v>
      </c>
      <c r="BC80" s="23">
        <v>227</v>
      </c>
      <c r="BD80" s="23">
        <v>4.2687224669603525</v>
      </c>
      <c r="BE80" s="23">
        <v>227</v>
      </c>
      <c r="BF80" s="23">
        <v>4.5991189427312777</v>
      </c>
      <c r="BG80" s="23">
        <v>227</v>
      </c>
      <c r="BH80" s="23">
        <v>4.6387665198237888</v>
      </c>
      <c r="BI80" s="23">
        <v>227</v>
      </c>
    </row>
    <row r="81" spans="1:61" x14ac:dyDescent="0.25">
      <c r="A81" s="22" t="str">
        <f t="shared" si="2"/>
        <v>2010SERU otherEDUCATIONAL STUDIES</v>
      </c>
      <c r="B81" s="23" t="s">
        <v>89</v>
      </c>
      <c r="C81" s="23" t="s">
        <v>480</v>
      </c>
      <c r="D81" s="23" t="s">
        <v>90</v>
      </c>
      <c r="E81" s="23">
        <v>2010</v>
      </c>
      <c r="F81" s="23">
        <v>2</v>
      </c>
      <c r="G81" s="23">
        <v>2</v>
      </c>
      <c r="H81" s="23">
        <v>4.5</v>
      </c>
      <c r="I81" s="23">
        <v>2</v>
      </c>
      <c r="J81" s="23">
        <v>4.5</v>
      </c>
      <c r="K81" s="23">
        <v>2</v>
      </c>
      <c r="L81" s="23">
        <v>3.5</v>
      </c>
      <c r="M81" s="23">
        <v>2</v>
      </c>
      <c r="N81" s="23">
        <v>3.5</v>
      </c>
      <c r="O81" s="23">
        <v>2</v>
      </c>
      <c r="P81" s="23">
        <v>4</v>
      </c>
      <c r="Q81" s="23">
        <v>2</v>
      </c>
      <c r="R81" s="23">
        <v>4.5</v>
      </c>
      <c r="S81" s="23">
        <v>2</v>
      </c>
      <c r="T81" s="23">
        <v>4</v>
      </c>
      <c r="U81" s="23">
        <v>2</v>
      </c>
      <c r="V81" s="23">
        <v>3.5</v>
      </c>
      <c r="W81" s="23">
        <v>2</v>
      </c>
      <c r="X81" s="23">
        <v>3</v>
      </c>
      <c r="Y81" s="23">
        <v>2</v>
      </c>
      <c r="Z81" s="22"/>
      <c r="AA81" s="23">
        <v>0</v>
      </c>
      <c r="AB81" s="22"/>
      <c r="AC81" s="23">
        <v>0</v>
      </c>
      <c r="AD81" s="22"/>
      <c r="AE81" s="23">
        <v>0</v>
      </c>
      <c r="AF81" s="23">
        <v>4.5</v>
      </c>
      <c r="AG81" s="23">
        <v>2</v>
      </c>
      <c r="AH81" s="23">
        <v>4.5</v>
      </c>
      <c r="AI81" s="23">
        <v>2</v>
      </c>
      <c r="AJ81" s="23">
        <v>4.5</v>
      </c>
      <c r="AK81" s="23">
        <v>2</v>
      </c>
      <c r="AL81" s="23">
        <v>4.5</v>
      </c>
      <c r="AM81" s="23">
        <v>2</v>
      </c>
      <c r="AN81" s="23">
        <v>4.5</v>
      </c>
      <c r="AO81" s="23">
        <v>2</v>
      </c>
      <c r="AP81" s="23">
        <v>5</v>
      </c>
      <c r="AQ81" s="23">
        <v>1</v>
      </c>
      <c r="AR81" s="23">
        <v>4.5</v>
      </c>
      <c r="AS81" s="23">
        <v>2</v>
      </c>
      <c r="AT81" s="23">
        <v>5</v>
      </c>
      <c r="AU81" s="23">
        <v>2</v>
      </c>
      <c r="AV81" s="23">
        <v>4</v>
      </c>
      <c r="AW81" s="23">
        <v>2</v>
      </c>
      <c r="AX81" s="23">
        <v>4.5</v>
      </c>
      <c r="AY81" s="23">
        <v>2</v>
      </c>
      <c r="AZ81" s="23">
        <v>4.5</v>
      </c>
      <c r="BA81" s="23">
        <v>2</v>
      </c>
      <c r="BB81" s="23">
        <v>4</v>
      </c>
      <c r="BC81" s="23">
        <v>2</v>
      </c>
      <c r="BD81" s="23">
        <v>4</v>
      </c>
      <c r="BE81" s="23">
        <v>2</v>
      </c>
      <c r="BF81" s="23">
        <v>4.5</v>
      </c>
      <c r="BG81" s="23">
        <v>2</v>
      </c>
      <c r="BH81" s="23">
        <v>4.5</v>
      </c>
      <c r="BI81" s="23">
        <v>2</v>
      </c>
    </row>
    <row r="82" spans="1:61" x14ac:dyDescent="0.25">
      <c r="A82" s="22" t="str">
        <f t="shared" si="2"/>
        <v>2010SERU otherSPECIAL EDUCATION</v>
      </c>
      <c r="B82" s="23" t="s">
        <v>91</v>
      </c>
      <c r="C82" s="23" t="s">
        <v>480</v>
      </c>
      <c r="D82" s="23" t="s">
        <v>92</v>
      </c>
      <c r="E82" s="23">
        <v>2010</v>
      </c>
      <c r="F82" s="23">
        <v>2</v>
      </c>
      <c r="G82" s="23">
        <v>60</v>
      </c>
      <c r="H82" s="23">
        <v>5.5384615384615383</v>
      </c>
      <c r="I82" s="23">
        <v>39</v>
      </c>
      <c r="J82" s="23">
        <v>5.1538461538461542</v>
      </c>
      <c r="K82" s="23">
        <v>39</v>
      </c>
      <c r="L82" s="23">
        <v>4.4358974358974361</v>
      </c>
      <c r="M82" s="23">
        <v>39</v>
      </c>
      <c r="N82" s="23">
        <v>4.4102564102564106</v>
      </c>
      <c r="O82" s="23">
        <v>39</v>
      </c>
      <c r="P82" s="23">
        <v>3.7948717948717947</v>
      </c>
      <c r="Q82" s="23">
        <v>39</v>
      </c>
      <c r="R82" s="23">
        <v>4.8974358974358978</v>
      </c>
      <c r="S82" s="23">
        <v>39</v>
      </c>
      <c r="T82" s="23">
        <v>4.5526315789473681</v>
      </c>
      <c r="U82" s="23">
        <v>38</v>
      </c>
      <c r="V82" s="23">
        <v>4.1025641025641022</v>
      </c>
      <c r="W82" s="23">
        <v>39</v>
      </c>
      <c r="X82" s="23">
        <v>4.0769230769230766</v>
      </c>
      <c r="Y82" s="23">
        <v>39</v>
      </c>
      <c r="Z82" s="23">
        <v>4.5599999999999996</v>
      </c>
      <c r="AA82" s="23">
        <v>25</v>
      </c>
      <c r="AB82" s="23">
        <v>4.7692307692307692</v>
      </c>
      <c r="AC82" s="23">
        <v>26</v>
      </c>
      <c r="AD82" s="23">
        <v>5.2307692307692308</v>
      </c>
      <c r="AE82" s="23">
        <v>26</v>
      </c>
      <c r="AF82" s="23">
        <v>4.4102564102564106</v>
      </c>
      <c r="AG82" s="23">
        <v>39</v>
      </c>
      <c r="AH82" s="23">
        <v>4.2162162162162158</v>
      </c>
      <c r="AI82" s="23">
        <v>37</v>
      </c>
      <c r="AJ82" s="23">
        <v>4.2702702702702702</v>
      </c>
      <c r="AK82" s="23">
        <v>37</v>
      </c>
      <c r="AL82" s="23">
        <v>4.5135135135135132</v>
      </c>
      <c r="AM82" s="23">
        <v>37</v>
      </c>
      <c r="AN82" s="23">
        <v>5.0540540540540544</v>
      </c>
      <c r="AO82" s="23">
        <v>37</v>
      </c>
      <c r="AP82" s="23">
        <v>4.3947368421052628</v>
      </c>
      <c r="AQ82" s="23">
        <v>38</v>
      </c>
      <c r="AR82" s="23">
        <v>4.5</v>
      </c>
      <c r="AS82" s="23">
        <v>38</v>
      </c>
      <c r="AT82" s="23">
        <v>4.2631578947368425</v>
      </c>
      <c r="AU82" s="23">
        <v>38</v>
      </c>
      <c r="AV82" s="23">
        <v>4</v>
      </c>
      <c r="AW82" s="23">
        <v>38</v>
      </c>
      <c r="AX82" s="23">
        <v>5.0526315789473681</v>
      </c>
      <c r="AY82" s="23">
        <v>38</v>
      </c>
      <c r="AZ82" s="23">
        <v>5.0789473684210522</v>
      </c>
      <c r="BA82" s="23">
        <v>38</v>
      </c>
      <c r="BB82" s="23">
        <v>4.5675675675675675</v>
      </c>
      <c r="BC82" s="23">
        <v>37</v>
      </c>
      <c r="BD82" s="23">
        <v>4.3513513513513518</v>
      </c>
      <c r="BE82" s="23">
        <v>37</v>
      </c>
      <c r="BF82" s="23">
        <v>4.6315789473684212</v>
      </c>
      <c r="BG82" s="23">
        <v>38</v>
      </c>
      <c r="BH82" s="23">
        <v>4.9736842105263159</v>
      </c>
      <c r="BI82" s="23">
        <v>38</v>
      </c>
    </row>
    <row r="83" spans="1:61" x14ac:dyDescent="0.25">
      <c r="A83" s="22" t="str">
        <f t="shared" si="2"/>
        <v>2010SERU otherLINGUISTICS</v>
      </c>
      <c r="B83" s="23" t="s">
        <v>93</v>
      </c>
      <c r="C83" s="23" t="s">
        <v>480</v>
      </c>
      <c r="D83" s="23" t="s">
        <v>94</v>
      </c>
      <c r="E83" s="23">
        <v>2010</v>
      </c>
      <c r="F83" s="23">
        <v>2</v>
      </c>
      <c r="G83" s="23">
        <v>244</v>
      </c>
      <c r="H83" s="23">
        <v>5.1523809523809527</v>
      </c>
      <c r="I83" s="23">
        <v>210</v>
      </c>
      <c r="J83" s="23">
        <v>5.1196172248803826</v>
      </c>
      <c r="K83" s="23">
        <v>209</v>
      </c>
      <c r="L83" s="23">
        <v>4.628571428571429</v>
      </c>
      <c r="M83" s="23">
        <v>210</v>
      </c>
      <c r="N83" s="23">
        <v>4.4782608695652177</v>
      </c>
      <c r="O83" s="23">
        <v>207</v>
      </c>
      <c r="P83" s="23">
        <v>4.1835748792270531</v>
      </c>
      <c r="Q83" s="23">
        <v>207</v>
      </c>
      <c r="R83" s="23">
        <v>5.1571428571428575</v>
      </c>
      <c r="S83" s="23">
        <v>210</v>
      </c>
      <c r="T83" s="23">
        <v>4.5761904761904759</v>
      </c>
      <c r="U83" s="23">
        <v>210</v>
      </c>
      <c r="V83" s="23">
        <v>4.1190476190476186</v>
      </c>
      <c r="W83" s="23">
        <v>210</v>
      </c>
      <c r="X83" s="23">
        <v>4.2009569377990434</v>
      </c>
      <c r="Y83" s="23">
        <v>209</v>
      </c>
      <c r="Z83" s="23">
        <v>4.2033898305084749</v>
      </c>
      <c r="AA83" s="23">
        <v>177</v>
      </c>
      <c r="AB83" s="23">
        <v>4.5942857142857143</v>
      </c>
      <c r="AC83" s="23">
        <v>175</v>
      </c>
      <c r="AD83" s="23">
        <v>4.8793103448275863</v>
      </c>
      <c r="AE83" s="23">
        <v>174</v>
      </c>
      <c r="AF83" s="23">
        <v>4.7952380952380951</v>
      </c>
      <c r="AG83" s="23">
        <v>210</v>
      </c>
      <c r="AH83" s="23">
        <v>4.3232323232323235</v>
      </c>
      <c r="AI83" s="23">
        <v>198</v>
      </c>
      <c r="AJ83" s="23">
        <v>4.333333333333333</v>
      </c>
      <c r="AK83" s="23">
        <v>207</v>
      </c>
      <c r="AL83" s="23">
        <v>4.697115384615385</v>
      </c>
      <c r="AM83" s="23">
        <v>208</v>
      </c>
      <c r="AN83" s="23">
        <v>5.0574162679425836</v>
      </c>
      <c r="AO83" s="23">
        <v>209</v>
      </c>
      <c r="AP83" s="23">
        <v>4.8181818181818183</v>
      </c>
      <c r="AQ83" s="23">
        <v>209</v>
      </c>
      <c r="AR83" s="23">
        <v>4.2415458937198069</v>
      </c>
      <c r="AS83" s="23">
        <v>207</v>
      </c>
      <c r="AT83" s="23">
        <v>4.0669856459330145</v>
      </c>
      <c r="AU83" s="23">
        <v>209</v>
      </c>
      <c r="AV83" s="23">
        <v>4.3923444976076551</v>
      </c>
      <c r="AW83" s="23">
        <v>209</v>
      </c>
      <c r="AX83" s="23">
        <v>4.822115384615385</v>
      </c>
      <c r="AY83" s="23">
        <v>208</v>
      </c>
      <c r="AZ83" s="23">
        <v>5.1014492753623184</v>
      </c>
      <c r="BA83" s="23">
        <v>207</v>
      </c>
      <c r="BB83" s="23">
        <v>4.409756097560976</v>
      </c>
      <c r="BC83" s="23">
        <v>205</v>
      </c>
      <c r="BD83" s="23">
        <v>4.5970873786407767</v>
      </c>
      <c r="BE83" s="23">
        <v>206</v>
      </c>
      <c r="BF83" s="23">
        <v>4.590243902439024</v>
      </c>
      <c r="BG83" s="23">
        <v>205</v>
      </c>
      <c r="BH83" s="23">
        <v>4.7439613526570046</v>
      </c>
      <c r="BI83" s="23">
        <v>207</v>
      </c>
    </row>
    <row r="84" spans="1:61" x14ac:dyDescent="0.25">
      <c r="A84" s="22" t="str">
        <f t="shared" si="2"/>
        <v>2010SERU otherCOMPARATIVE LITERATURE</v>
      </c>
      <c r="B84" s="23" t="s">
        <v>95</v>
      </c>
      <c r="C84" s="23" t="s">
        <v>480</v>
      </c>
      <c r="D84" s="23" t="s">
        <v>96</v>
      </c>
      <c r="E84" s="23">
        <v>2010</v>
      </c>
      <c r="F84" s="23">
        <v>2</v>
      </c>
      <c r="G84" s="23">
        <v>118</v>
      </c>
      <c r="H84" s="23">
        <v>4.4387755102040813</v>
      </c>
      <c r="I84" s="23">
        <v>98</v>
      </c>
      <c r="J84" s="23">
        <v>4.489583333333333</v>
      </c>
      <c r="K84" s="23">
        <v>96</v>
      </c>
      <c r="L84" s="23">
        <v>4.3711340206185563</v>
      </c>
      <c r="M84" s="23">
        <v>97</v>
      </c>
      <c r="N84" s="23">
        <v>4.4489795918367347</v>
      </c>
      <c r="O84" s="23">
        <v>98</v>
      </c>
      <c r="P84" s="23">
        <v>4.7448979591836737</v>
      </c>
      <c r="Q84" s="23">
        <v>98</v>
      </c>
      <c r="R84" s="23">
        <v>5.295918367346939</v>
      </c>
      <c r="S84" s="23">
        <v>98</v>
      </c>
      <c r="T84" s="23">
        <v>4.8659793814432986</v>
      </c>
      <c r="U84" s="23">
        <v>97</v>
      </c>
      <c r="V84" s="23">
        <v>4.1632653061224492</v>
      </c>
      <c r="W84" s="23">
        <v>98</v>
      </c>
      <c r="X84" s="23">
        <v>4.3877551020408161</v>
      </c>
      <c r="Y84" s="23">
        <v>98</v>
      </c>
      <c r="Z84" s="23">
        <v>4.5666666666666664</v>
      </c>
      <c r="AA84" s="23">
        <v>90</v>
      </c>
      <c r="AB84" s="23">
        <v>4.6813186813186816</v>
      </c>
      <c r="AC84" s="23">
        <v>91</v>
      </c>
      <c r="AD84" s="23">
        <v>5.2333333333333334</v>
      </c>
      <c r="AE84" s="23">
        <v>90</v>
      </c>
      <c r="AF84" s="23">
        <v>4.802083333333333</v>
      </c>
      <c r="AG84" s="23">
        <v>96</v>
      </c>
      <c r="AH84" s="23">
        <v>4.118279569892473</v>
      </c>
      <c r="AI84" s="23">
        <v>93</v>
      </c>
      <c r="AJ84" s="23">
        <v>4.4432989690721651</v>
      </c>
      <c r="AK84" s="23">
        <v>97</v>
      </c>
      <c r="AL84" s="23">
        <v>4.6421052631578945</v>
      </c>
      <c r="AM84" s="23">
        <v>95</v>
      </c>
      <c r="AN84" s="23">
        <v>5.204081632653061</v>
      </c>
      <c r="AO84" s="23">
        <v>98</v>
      </c>
      <c r="AP84" s="23">
        <v>4.822916666666667</v>
      </c>
      <c r="AQ84" s="23">
        <v>96</v>
      </c>
      <c r="AR84" s="23">
        <v>4.5473684210526315</v>
      </c>
      <c r="AS84" s="23">
        <v>95</v>
      </c>
      <c r="AT84" s="23">
        <v>4.3571428571428568</v>
      </c>
      <c r="AU84" s="23">
        <v>98</v>
      </c>
      <c r="AV84" s="23">
        <v>4.8556701030927831</v>
      </c>
      <c r="AW84" s="23">
        <v>97</v>
      </c>
      <c r="AX84" s="23">
        <v>5.0306122448979593</v>
      </c>
      <c r="AY84" s="23">
        <v>98</v>
      </c>
      <c r="AZ84" s="23">
        <v>5.2164948453608249</v>
      </c>
      <c r="BA84" s="23">
        <v>97</v>
      </c>
      <c r="BB84" s="23">
        <v>4.5154639175257731</v>
      </c>
      <c r="BC84" s="23">
        <v>97</v>
      </c>
      <c r="BD84" s="23">
        <v>4.7010309278350517</v>
      </c>
      <c r="BE84" s="23">
        <v>97</v>
      </c>
      <c r="BF84" s="23">
        <v>4.791666666666667</v>
      </c>
      <c r="BG84" s="23">
        <v>96</v>
      </c>
      <c r="BH84" s="23">
        <v>4.84375</v>
      </c>
      <c r="BI84" s="23">
        <v>96</v>
      </c>
    </row>
    <row r="85" spans="1:61" x14ac:dyDescent="0.25">
      <c r="A85" s="22" t="str">
        <f t="shared" si="2"/>
        <v>2010SERU otherE ASIAN LANGUAGES &amp; LITERATURE</v>
      </c>
      <c r="B85" s="23" t="s">
        <v>97</v>
      </c>
      <c r="C85" s="23" t="s">
        <v>480</v>
      </c>
      <c r="D85" s="23" t="s">
        <v>98</v>
      </c>
      <c r="E85" s="23">
        <v>2010</v>
      </c>
      <c r="F85" s="23">
        <v>2</v>
      </c>
      <c r="G85" s="23">
        <v>140</v>
      </c>
      <c r="H85" s="23">
        <v>5.1181102362204722</v>
      </c>
      <c r="I85" s="23">
        <v>127</v>
      </c>
      <c r="J85" s="23">
        <v>4.3571428571428568</v>
      </c>
      <c r="K85" s="23">
        <v>126</v>
      </c>
      <c r="L85" s="23">
        <v>3.8968253968253967</v>
      </c>
      <c r="M85" s="23">
        <v>126</v>
      </c>
      <c r="N85" s="23">
        <v>4.1984126984126986</v>
      </c>
      <c r="O85" s="23">
        <v>126</v>
      </c>
      <c r="P85" s="23">
        <v>3.8780487804878048</v>
      </c>
      <c r="Q85" s="23">
        <v>123</v>
      </c>
      <c r="R85" s="23">
        <v>4.6111111111111107</v>
      </c>
      <c r="S85" s="23">
        <v>126</v>
      </c>
      <c r="T85" s="23">
        <v>4.1746031746031749</v>
      </c>
      <c r="U85" s="23">
        <v>126</v>
      </c>
      <c r="V85" s="23">
        <v>3.746031746031746</v>
      </c>
      <c r="W85" s="23">
        <v>126</v>
      </c>
      <c r="X85" s="23">
        <v>3.68</v>
      </c>
      <c r="Y85" s="23">
        <v>125</v>
      </c>
      <c r="Z85" s="23">
        <v>3.7913043478260868</v>
      </c>
      <c r="AA85" s="23">
        <v>115</v>
      </c>
      <c r="AB85" s="23">
        <v>4.4285714285714288</v>
      </c>
      <c r="AC85" s="23">
        <v>112</v>
      </c>
      <c r="AD85" s="23">
        <v>4.389380530973451</v>
      </c>
      <c r="AE85" s="23">
        <v>113</v>
      </c>
      <c r="AF85" s="23">
        <v>4.4841269841269842</v>
      </c>
      <c r="AG85" s="23">
        <v>126</v>
      </c>
      <c r="AH85" s="23">
        <v>4.08</v>
      </c>
      <c r="AI85" s="23">
        <v>125</v>
      </c>
      <c r="AJ85" s="23">
        <v>4.2160000000000002</v>
      </c>
      <c r="AK85" s="23">
        <v>125</v>
      </c>
      <c r="AL85" s="23">
        <v>4.362903225806452</v>
      </c>
      <c r="AM85" s="23">
        <v>124</v>
      </c>
      <c r="AN85" s="23">
        <v>4.7279999999999998</v>
      </c>
      <c r="AO85" s="23">
        <v>125</v>
      </c>
      <c r="AP85" s="23">
        <v>4.475806451612903</v>
      </c>
      <c r="AQ85" s="23">
        <v>124</v>
      </c>
      <c r="AR85" s="23">
        <v>4.024390243902439</v>
      </c>
      <c r="AS85" s="23">
        <v>123</v>
      </c>
      <c r="AT85" s="23">
        <v>3.7698412698412698</v>
      </c>
      <c r="AU85" s="23">
        <v>126</v>
      </c>
      <c r="AV85" s="23">
        <v>4.0634920634920633</v>
      </c>
      <c r="AW85" s="23">
        <v>126</v>
      </c>
      <c r="AX85" s="23">
        <v>4.5158730158730158</v>
      </c>
      <c r="AY85" s="23">
        <v>126</v>
      </c>
      <c r="AZ85" s="23">
        <v>4.6079999999999997</v>
      </c>
      <c r="BA85" s="23">
        <v>125</v>
      </c>
      <c r="BB85" s="23">
        <v>3.976</v>
      </c>
      <c r="BC85" s="23">
        <v>125</v>
      </c>
      <c r="BD85" s="23">
        <v>4.4960000000000004</v>
      </c>
      <c r="BE85" s="23">
        <v>125</v>
      </c>
      <c r="BF85" s="23">
        <v>4.4160000000000004</v>
      </c>
      <c r="BG85" s="23">
        <v>125</v>
      </c>
      <c r="BH85" s="23">
        <v>4.5199999999999996</v>
      </c>
      <c r="BI85" s="23">
        <v>125</v>
      </c>
    </row>
    <row r="86" spans="1:61" x14ac:dyDescent="0.25">
      <c r="A86" s="22" t="str">
        <f t="shared" si="2"/>
        <v>2010SERU otherGERMAN LANGUAGES &amp; LITERATURE</v>
      </c>
      <c r="B86" s="23" t="s">
        <v>99</v>
      </c>
      <c r="C86" s="23" t="s">
        <v>480</v>
      </c>
      <c r="D86" s="23" t="s">
        <v>100</v>
      </c>
      <c r="E86" s="23">
        <v>2010</v>
      </c>
      <c r="F86" s="23">
        <v>2</v>
      </c>
      <c r="G86" s="23">
        <v>8</v>
      </c>
      <c r="H86" s="23">
        <v>4.5714285714285712</v>
      </c>
      <c r="I86" s="23">
        <v>7</v>
      </c>
      <c r="J86" s="23">
        <v>4</v>
      </c>
      <c r="K86" s="23">
        <v>7</v>
      </c>
      <c r="L86" s="23">
        <v>3.7142857142857144</v>
      </c>
      <c r="M86" s="23">
        <v>7</v>
      </c>
      <c r="N86" s="23">
        <v>3.8571428571428572</v>
      </c>
      <c r="O86" s="23">
        <v>7</v>
      </c>
      <c r="P86" s="23">
        <v>3.6666666666666665</v>
      </c>
      <c r="Q86" s="23">
        <v>6</v>
      </c>
      <c r="R86" s="23">
        <v>5</v>
      </c>
      <c r="S86" s="23">
        <v>7</v>
      </c>
      <c r="T86" s="23">
        <v>3.8571428571428572</v>
      </c>
      <c r="U86" s="23">
        <v>7</v>
      </c>
      <c r="V86" s="23">
        <v>3.8571428571428572</v>
      </c>
      <c r="W86" s="23">
        <v>7</v>
      </c>
      <c r="X86" s="23">
        <v>4</v>
      </c>
      <c r="Y86" s="23">
        <v>7</v>
      </c>
      <c r="Z86" s="23">
        <v>4.666666666666667</v>
      </c>
      <c r="AA86" s="23">
        <v>6</v>
      </c>
      <c r="AB86" s="23">
        <v>4.5</v>
      </c>
      <c r="AC86" s="23">
        <v>6</v>
      </c>
      <c r="AD86" s="23">
        <v>5</v>
      </c>
      <c r="AE86" s="23">
        <v>6</v>
      </c>
      <c r="AF86" s="23">
        <v>5.5</v>
      </c>
      <c r="AG86" s="23">
        <v>6</v>
      </c>
      <c r="AH86" s="23">
        <v>4.5999999999999996</v>
      </c>
      <c r="AI86" s="23">
        <v>5</v>
      </c>
      <c r="AJ86" s="23">
        <v>4.833333333333333</v>
      </c>
      <c r="AK86" s="23">
        <v>6</v>
      </c>
      <c r="AL86" s="23">
        <v>5.5</v>
      </c>
      <c r="AM86" s="23">
        <v>6</v>
      </c>
      <c r="AN86" s="23">
        <v>5.4</v>
      </c>
      <c r="AO86" s="23">
        <v>5</v>
      </c>
      <c r="AP86" s="23">
        <v>4.8</v>
      </c>
      <c r="AQ86" s="23">
        <v>5</v>
      </c>
      <c r="AR86" s="23">
        <v>5</v>
      </c>
      <c r="AS86" s="23">
        <v>5</v>
      </c>
      <c r="AT86" s="23">
        <v>4</v>
      </c>
      <c r="AU86" s="23">
        <v>6</v>
      </c>
      <c r="AV86" s="23">
        <v>5.166666666666667</v>
      </c>
      <c r="AW86" s="23">
        <v>6</v>
      </c>
      <c r="AX86" s="23">
        <v>5.333333333333333</v>
      </c>
      <c r="AY86" s="23">
        <v>6</v>
      </c>
      <c r="AZ86" s="23">
        <v>4.666666666666667</v>
      </c>
      <c r="BA86" s="23">
        <v>6</v>
      </c>
      <c r="BB86" s="23">
        <v>4.666666666666667</v>
      </c>
      <c r="BC86" s="23">
        <v>6</v>
      </c>
      <c r="BD86" s="23">
        <v>5.166666666666667</v>
      </c>
      <c r="BE86" s="23">
        <v>6</v>
      </c>
      <c r="BF86" s="23">
        <v>4.8</v>
      </c>
      <c r="BG86" s="23">
        <v>5</v>
      </c>
      <c r="BH86" s="23">
        <v>5</v>
      </c>
      <c r="BI86" s="23">
        <v>5</v>
      </c>
    </row>
    <row r="87" spans="1:61" x14ac:dyDescent="0.25">
      <c r="A87" s="22" t="str">
        <f t="shared" si="2"/>
        <v>2010SERU otherROMANCE LANGUAGES</v>
      </c>
      <c r="B87" s="23" t="s">
        <v>101</v>
      </c>
      <c r="C87" s="23" t="s">
        <v>480</v>
      </c>
      <c r="D87" s="23" t="s">
        <v>102</v>
      </c>
      <c r="E87" s="23">
        <v>2010</v>
      </c>
      <c r="F87" s="23">
        <v>2</v>
      </c>
      <c r="G87" s="23">
        <v>313</v>
      </c>
      <c r="H87" s="23">
        <v>4.9437751004016066</v>
      </c>
      <c r="I87" s="23">
        <v>249</v>
      </c>
      <c r="J87" s="23">
        <v>4.508</v>
      </c>
      <c r="K87" s="23">
        <v>250</v>
      </c>
      <c r="L87" s="23">
        <v>4.2661290322580649</v>
      </c>
      <c r="M87" s="23">
        <v>248</v>
      </c>
      <c r="N87" s="23">
        <v>4.309236947791165</v>
      </c>
      <c r="O87" s="23">
        <v>249</v>
      </c>
      <c r="P87" s="23">
        <v>4.2226720647773277</v>
      </c>
      <c r="Q87" s="23">
        <v>247</v>
      </c>
      <c r="R87" s="23">
        <v>5.004032258064516</v>
      </c>
      <c r="S87" s="23">
        <v>248</v>
      </c>
      <c r="T87" s="23">
        <v>4.5</v>
      </c>
      <c r="U87" s="23">
        <v>248</v>
      </c>
      <c r="V87" s="23">
        <v>4.012096774193548</v>
      </c>
      <c r="W87" s="23">
        <v>248</v>
      </c>
      <c r="X87" s="23">
        <v>4.0931174089068829</v>
      </c>
      <c r="Y87" s="23">
        <v>247</v>
      </c>
      <c r="Z87" s="23">
        <v>4.0730593607305936</v>
      </c>
      <c r="AA87" s="23">
        <v>219</v>
      </c>
      <c r="AB87" s="23">
        <v>4.4545454545454541</v>
      </c>
      <c r="AC87" s="23">
        <v>220</v>
      </c>
      <c r="AD87" s="23">
        <v>4.8433179723502304</v>
      </c>
      <c r="AE87" s="23">
        <v>217</v>
      </c>
      <c r="AF87" s="23">
        <v>4.7991967871485945</v>
      </c>
      <c r="AG87" s="23">
        <v>249</v>
      </c>
      <c r="AH87" s="23">
        <v>4.3677685950413228</v>
      </c>
      <c r="AI87" s="23">
        <v>242</v>
      </c>
      <c r="AJ87" s="23">
        <v>4.6516393442622954</v>
      </c>
      <c r="AK87" s="23">
        <v>244</v>
      </c>
      <c r="AL87" s="23">
        <v>4.6367346938775507</v>
      </c>
      <c r="AM87" s="23">
        <v>245</v>
      </c>
      <c r="AN87" s="23">
        <v>5.024193548387097</v>
      </c>
      <c r="AO87" s="23">
        <v>248</v>
      </c>
      <c r="AP87" s="23">
        <v>4.661290322580645</v>
      </c>
      <c r="AQ87" s="23">
        <v>248</v>
      </c>
      <c r="AR87" s="23">
        <v>4.2909836065573774</v>
      </c>
      <c r="AS87" s="23">
        <v>244</v>
      </c>
      <c r="AT87" s="23">
        <v>4.0728744939271255</v>
      </c>
      <c r="AU87" s="23">
        <v>247</v>
      </c>
      <c r="AV87" s="23">
        <v>4.612903225806452</v>
      </c>
      <c r="AW87" s="23">
        <v>248</v>
      </c>
      <c r="AX87" s="23">
        <v>4.9634146341463419</v>
      </c>
      <c r="AY87" s="23">
        <v>246</v>
      </c>
      <c r="AZ87" s="23">
        <v>5.1012145748987852</v>
      </c>
      <c r="BA87" s="23">
        <v>247</v>
      </c>
      <c r="BB87" s="23">
        <v>4.3209876543209873</v>
      </c>
      <c r="BC87" s="23">
        <v>243</v>
      </c>
      <c r="BD87" s="23">
        <v>4.9918367346938775</v>
      </c>
      <c r="BE87" s="23">
        <v>245</v>
      </c>
      <c r="BF87" s="23">
        <v>4.7666666666666666</v>
      </c>
      <c r="BG87" s="23">
        <v>240</v>
      </c>
      <c r="BH87" s="23">
        <v>4.9214876033057848</v>
      </c>
      <c r="BI87" s="23">
        <v>242</v>
      </c>
    </row>
    <row r="88" spans="1:61" x14ac:dyDescent="0.25">
      <c r="A88" s="22" t="str">
        <f t="shared" si="2"/>
        <v>2010SERU otherENGLISH</v>
      </c>
      <c r="B88" s="23" t="s">
        <v>103</v>
      </c>
      <c r="C88" s="23" t="s">
        <v>480</v>
      </c>
      <c r="D88" s="23" t="s">
        <v>104</v>
      </c>
      <c r="E88" s="23">
        <v>2010</v>
      </c>
      <c r="F88" s="23">
        <v>2</v>
      </c>
      <c r="G88" s="23">
        <v>1507</v>
      </c>
      <c r="H88" s="23">
        <v>4.7641886490807357</v>
      </c>
      <c r="I88" s="23">
        <v>1251</v>
      </c>
      <c r="J88" s="23">
        <v>4.3725019984012787</v>
      </c>
      <c r="K88" s="23">
        <v>1251</v>
      </c>
      <c r="L88" s="23">
        <v>4.4570970328789095</v>
      </c>
      <c r="M88" s="23">
        <v>1247</v>
      </c>
      <c r="N88" s="23">
        <v>4.577974276527331</v>
      </c>
      <c r="O88" s="23">
        <v>1244</v>
      </c>
      <c r="P88" s="23">
        <v>4.7330645161290326</v>
      </c>
      <c r="Q88" s="23">
        <v>1240</v>
      </c>
      <c r="R88" s="23">
        <v>5.3439744612928974</v>
      </c>
      <c r="S88" s="23">
        <v>1253</v>
      </c>
      <c r="T88" s="23">
        <v>4.5849358974358978</v>
      </c>
      <c r="U88" s="23">
        <v>1248</v>
      </c>
      <c r="V88" s="23">
        <v>4.1377101681345074</v>
      </c>
      <c r="W88" s="23">
        <v>1249</v>
      </c>
      <c r="X88" s="23">
        <v>4.3032984714400646</v>
      </c>
      <c r="Y88" s="23">
        <v>1243</v>
      </c>
      <c r="Z88" s="23">
        <v>4.4012681159420293</v>
      </c>
      <c r="AA88" s="23">
        <v>1104</v>
      </c>
      <c r="AB88" s="23">
        <v>4.3746556473829203</v>
      </c>
      <c r="AC88" s="23">
        <v>1089</v>
      </c>
      <c r="AD88" s="23">
        <v>4.8810408921933082</v>
      </c>
      <c r="AE88" s="23">
        <v>1076</v>
      </c>
      <c r="AF88" s="23">
        <v>4.692122186495177</v>
      </c>
      <c r="AG88" s="23">
        <v>1244</v>
      </c>
      <c r="AH88" s="23">
        <v>4.2581182348043294</v>
      </c>
      <c r="AI88" s="23">
        <v>1201</v>
      </c>
      <c r="AJ88" s="23">
        <v>4.4130081300813009</v>
      </c>
      <c r="AK88" s="23">
        <v>1230</v>
      </c>
      <c r="AL88" s="23">
        <v>4.5713121434392825</v>
      </c>
      <c r="AM88" s="23">
        <v>1227</v>
      </c>
      <c r="AN88" s="23">
        <v>5.0532258064516133</v>
      </c>
      <c r="AO88" s="23">
        <v>1240</v>
      </c>
      <c r="AP88" s="23">
        <v>4.6106623586429727</v>
      </c>
      <c r="AQ88" s="23">
        <v>1238</v>
      </c>
      <c r="AR88" s="23">
        <v>4.287225386493084</v>
      </c>
      <c r="AS88" s="23">
        <v>1229</v>
      </c>
      <c r="AT88" s="23">
        <v>4.3142626913779214</v>
      </c>
      <c r="AU88" s="23">
        <v>1241</v>
      </c>
      <c r="AV88" s="23">
        <v>4.1540322580645164</v>
      </c>
      <c r="AW88" s="23">
        <v>1240</v>
      </c>
      <c r="AX88" s="23">
        <v>4.7849636216653195</v>
      </c>
      <c r="AY88" s="23">
        <v>1237</v>
      </c>
      <c r="AZ88" s="23">
        <v>5.0292682926829269</v>
      </c>
      <c r="BA88" s="23">
        <v>1230</v>
      </c>
      <c r="BB88" s="23">
        <v>4.2594108019639938</v>
      </c>
      <c r="BC88" s="23">
        <v>1222</v>
      </c>
      <c r="BD88" s="23">
        <v>4.5616776315789478</v>
      </c>
      <c r="BE88" s="23">
        <v>1216</v>
      </c>
      <c r="BF88" s="23">
        <v>4.7895595432300162</v>
      </c>
      <c r="BG88" s="23">
        <v>1226</v>
      </c>
      <c r="BH88" s="23">
        <v>4.933061224489796</v>
      </c>
      <c r="BI88" s="23">
        <v>1225</v>
      </c>
    </row>
    <row r="89" spans="1:61" x14ac:dyDescent="0.25">
      <c r="A89" s="22" t="str">
        <f t="shared" si="2"/>
        <v>2010SERU otherCOMMUNITY EDUCATION PGM</v>
      </c>
      <c r="B89" s="23" t="s">
        <v>105</v>
      </c>
      <c r="C89" s="23" t="s">
        <v>480</v>
      </c>
      <c r="D89" s="23" t="s">
        <v>106</v>
      </c>
      <c r="E89" s="23">
        <v>2010</v>
      </c>
      <c r="F89" s="23">
        <v>2</v>
      </c>
      <c r="G89" s="23">
        <v>135</v>
      </c>
      <c r="H89" s="23">
        <v>5.1470588235294121</v>
      </c>
      <c r="I89" s="23">
        <v>102</v>
      </c>
      <c r="J89" s="23">
        <v>4.941747572815534</v>
      </c>
      <c r="K89" s="23">
        <v>103</v>
      </c>
      <c r="L89" s="23">
        <v>4.5196078431372548</v>
      </c>
      <c r="M89" s="23">
        <v>102</v>
      </c>
      <c r="N89" s="23">
        <v>4.5436893203883493</v>
      </c>
      <c r="O89" s="23">
        <v>103</v>
      </c>
      <c r="P89" s="23">
        <v>4.2233009708737868</v>
      </c>
      <c r="Q89" s="23">
        <v>103</v>
      </c>
      <c r="R89" s="23">
        <v>5.058252427184466</v>
      </c>
      <c r="S89" s="23">
        <v>103</v>
      </c>
      <c r="T89" s="23">
        <v>4.1862745098039218</v>
      </c>
      <c r="U89" s="23">
        <v>102</v>
      </c>
      <c r="V89" s="23">
        <v>4.0291262135922334</v>
      </c>
      <c r="W89" s="23">
        <v>103</v>
      </c>
      <c r="X89" s="23">
        <v>4.0882352941176467</v>
      </c>
      <c r="Y89" s="23">
        <v>102</v>
      </c>
      <c r="Z89" s="23">
        <v>3</v>
      </c>
      <c r="AA89" s="23">
        <v>2</v>
      </c>
      <c r="AB89" s="23">
        <v>3</v>
      </c>
      <c r="AC89" s="23">
        <v>2</v>
      </c>
      <c r="AD89" s="23">
        <v>3</v>
      </c>
      <c r="AE89" s="23">
        <v>2</v>
      </c>
      <c r="AF89" s="23">
        <v>4.1862745098039218</v>
      </c>
      <c r="AG89" s="23">
        <v>102</v>
      </c>
      <c r="AH89" s="23">
        <v>4.16</v>
      </c>
      <c r="AI89" s="23">
        <v>100</v>
      </c>
      <c r="AJ89" s="23">
        <v>4.1399999999999997</v>
      </c>
      <c r="AK89" s="23">
        <v>100</v>
      </c>
      <c r="AL89" s="23">
        <v>4.1313131313131315</v>
      </c>
      <c r="AM89" s="23">
        <v>99</v>
      </c>
      <c r="AN89" s="23">
        <v>4.7184466019417473</v>
      </c>
      <c r="AO89" s="23">
        <v>103</v>
      </c>
      <c r="AP89" s="23">
        <v>4.6213592233009706</v>
      </c>
      <c r="AQ89" s="23">
        <v>103</v>
      </c>
      <c r="AR89" s="23">
        <v>3.8932038834951457</v>
      </c>
      <c r="AS89" s="23">
        <v>103</v>
      </c>
      <c r="AT89" s="23">
        <v>3.9009900990099009</v>
      </c>
      <c r="AU89" s="23">
        <v>101</v>
      </c>
      <c r="AV89" s="23">
        <v>3.6372549019607843</v>
      </c>
      <c r="AW89" s="23">
        <v>102</v>
      </c>
      <c r="AX89" s="23">
        <v>4.4059405940594063</v>
      </c>
      <c r="AY89" s="23">
        <v>101</v>
      </c>
      <c r="AZ89" s="23">
        <v>3.93</v>
      </c>
      <c r="BA89" s="23">
        <v>100</v>
      </c>
      <c r="BB89" s="23">
        <v>4.0707070707070709</v>
      </c>
      <c r="BC89" s="23">
        <v>99</v>
      </c>
      <c r="BD89" s="23">
        <v>4.4742268041237114</v>
      </c>
      <c r="BE89" s="23">
        <v>97</v>
      </c>
      <c r="BF89" s="23">
        <v>4.6534653465346532</v>
      </c>
      <c r="BG89" s="23">
        <v>101</v>
      </c>
      <c r="BH89" s="23">
        <v>4.7254901960784315</v>
      </c>
      <c r="BI89" s="23">
        <v>102</v>
      </c>
    </row>
    <row r="90" spans="1:61" x14ac:dyDescent="0.25">
      <c r="A90" s="22" t="str">
        <f t="shared" si="2"/>
        <v>2010SERU otherBIOLOGY</v>
      </c>
      <c r="B90" s="23" t="s">
        <v>107</v>
      </c>
      <c r="C90" s="23" t="s">
        <v>480</v>
      </c>
      <c r="D90" s="23" t="s">
        <v>108</v>
      </c>
      <c r="E90" s="23">
        <v>2010</v>
      </c>
      <c r="F90" s="23">
        <v>2</v>
      </c>
      <c r="G90" s="23">
        <v>6490</v>
      </c>
      <c r="H90" s="23">
        <v>5.2686483454851372</v>
      </c>
      <c r="I90" s="23">
        <v>5349</v>
      </c>
      <c r="J90" s="23">
        <v>5.1098200899550221</v>
      </c>
      <c r="K90" s="23">
        <v>5336</v>
      </c>
      <c r="L90" s="23">
        <v>4.5797101449275361</v>
      </c>
      <c r="M90" s="23">
        <v>5313</v>
      </c>
      <c r="N90" s="23">
        <v>4.4333710834277085</v>
      </c>
      <c r="O90" s="23">
        <v>5298</v>
      </c>
      <c r="P90" s="23">
        <v>4.058711761352841</v>
      </c>
      <c r="Q90" s="23">
        <v>5263</v>
      </c>
      <c r="R90" s="23">
        <v>4.7657860221097996</v>
      </c>
      <c r="S90" s="23">
        <v>5337</v>
      </c>
      <c r="T90" s="23">
        <v>4.297404063205418</v>
      </c>
      <c r="U90" s="23">
        <v>5316</v>
      </c>
      <c r="V90" s="23">
        <v>4.1212633953750704</v>
      </c>
      <c r="W90" s="23">
        <v>5319</v>
      </c>
      <c r="X90" s="23">
        <v>4.0398496240601505</v>
      </c>
      <c r="Y90" s="23">
        <v>5320</v>
      </c>
      <c r="Z90" s="23">
        <v>4.1752259202115933</v>
      </c>
      <c r="AA90" s="23">
        <v>4537</v>
      </c>
      <c r="AB90" s="23">
        <v>4.0565034345224902</v>
      </c>
      <c r="AC90" s="23">
        <v>4513</v>
      </c>
      <c r="AD90" s="23">
        <v>4.4828674481514881</v>
      </c>
      <c r="AE90" s="23">
        <v>4436</v>
      </c>
      <c r="AF90" s="23">
        <v>4.1126389150499154</v>
      </c>
      <c r="AG90" s="23">
        <v>5309</v>
      </c>
      <c r="AH90" s="23">
        <v>4.094702743902439</v>
      </c>
      <c r="AI90" s="23">
        <v>5248</v>
      </c>
      <c r="AJ90" s="23">
        <v>4.1029523088569269</v>
      </c>
      <c r="AK90" s="23">
        <v>5284</v>
      </c>
      <c r="AL90" s="23">
        <v>4.1052031902772503</v>
      </c>
      <c r="AM90" s="23">
        <v>5266</v>
      </c>
      <c r="AN90" s="23">
        <v>4.3862523540489642</v>
      </c>
      <c r="AO90" s="23">
        <v>5310</v>
      </c>
      <c r="AP90" s="23">
        <v>4.2993043805226545</v>
      </c>
      <c r="AQ90" s="23">
        <v>5319</v>
      </c>
      <c r="AR90" s="23">
        <v>3.9579562594268478</v>
      </c>
      <c r="AS90" s="23">
        <v>5304</v>
      </c>
      <c r="AT90" s="23">
        <v>3.825075075075075</v>
      </c>
      <c r="AU90" s="23">
        <v>5328</v>
      </c>
      <c r="AV90" s="23">
        <v>3.3948852952237685</v>
      </c>
      <c r="AW90" s="23">
        <v>5318</v>
      </c>
      <c r="AX90" s="23">
        <v>4.178388625592417</v>
      </c>
      <c r="AY90" s="23">
        <v>5275</v>
      </c>
      <c r="AZ90" s="23">
        <v>4.6521244309559941</v>
      </c>
      <c r="BA90" s="23">
        <v>5272</v>
      </c>
      <c r="BB90" s="23">
        <v>4.1413125948406675</v>
      </c>
      <c r="BC90" s="23">
        <v>5272</v>
      </c>
      <c r="BD90" s="23">
        <v>4.2937249666221629</v>
      </c>
      <c r="BE90" s="23">
        <v>5243</v>
      </c>
      <c r="BF90" s="23">
        <v>4.6089523809523811</v>
      </c>
      <c r="BG90" s="23">
        <v>5250</v>
      </c>
      <c r="BH90" s="23">
        <v>4.7304613038505527</v>
      </c>
      <c r="BI90" s="23">
        <v>5246</v>
      </c>
    </row>
    <row r="91" spans="1:61" x14ac:dyDescent="0.25">
      <c r="A91" s="22" t="str">
        <f t="shared" si="2"/>
        <v>2010SERU otherHUMAN PHYSIOLOGY</v>
      </c>
      <c r="B91" s="23" t="s">
        <v>109</v>
      </c>
      <c r="C91" s="23" t="s">
        <v>480</v>
      </c>
      <c r="D91" s="23" t="s">
        <v>110</v>
      </c>
      <c r="E91" s="23">
        <v>2010</v>
      </c>
      <c r="F91" s="23">
        <v>2</v>
      </c>
      <c r="G91" s="23">
        <v>303</v>
      </c>
      <c r="H91" s="23">
        <v>5.3539094650205765</v>
      </c>
      <c r="I91" s="23">
        <v>243</v>
      </c>
      <c r="J91" s="23">
        <v>5.2107438016528924</v>
      </c>
      <c r="K91" s="23">
        <v>242</v>
      </c>
      <c r="L91" s="23">
        <v>4.5082644628099171</v>
      </c>
      <c r="M91" s="23">
        <v>242</v>
      </c>
      <c r="N91" s="23">
        <v>4.1851851851851851</v>
      </c>
      <c r="O91" s="23">
        <v>243</v>
      </c>
      <c r="P91" s="23">
        <v>3.9125000000000001</v>
      </c>
      <c r="Q91" s="23">
        <v>240</v>
      </c>
      <c r="R91" s="23">
        <v>4.8099173553719012</v>
      </c>
      <c r="S91" s="23">
        <v>242</v>
      </c>
      <c r="T91" s="23">
        <v>4.1728395061728394</v>
      </c>
      <c r="U91" s="23">
        <v>243</v>
      </c>
      <c r="V91" s="23">
        <v>3.9792531120331951</v>
      </c>
      <c r="W91" s="23">
        <v>241</v>
      </c>
      <c r="X91" s="23">
        <v>3.8442622950819674</v>
      </c>
      <c r="Y91" s="23">
        <v>244</v>
      </c>
      <c r="Z91" s="23">
        <v>4.0909090909090908</v>
      </c>
      <c r="AA91" s="23">
        <v>110</v>
      </c>
      <c r="AB91" s="23">
        <v>3.7870370370370372</v>
      </c>
      <c r="AC91" s="23">
        <v>108</v>
      </c>
      <c r="AD91" s="23">
        <v>4.7129629629629628</v>
      </c>
      <c r="AE91" s="23">
        <v>108</v>
      </c>
      <c r="AF91" s="23">
        <v>3.9834710743801653</v>
      </c>
      <c r="AG91" s="23">
        <v>242</v>
      </c>
      <c r="AH91" s="23">
        <v>4.0962343096234308</v>
      </c>
      <c r="AI91" s="23">
        <v>239</v>
      </c>
      <c r="AJ91" s="23">
        <v>4.0082644628099171</v>
      </c>
      <c r="AK91" s="23">
        <v>242</v>
      </c>
      <c r="AL91" s="23">
        <v>4.1659751037344401</v>
      </c>
      <c r="AM91" s="23">
        <v>241</v>
      </c>
      <c r="AN91" s="23">
        <v>4.4504132231404956</v>
      </c>
      <c r="AO91" s="23">
        <v>242</v>
      </c>
      <c r="AP91" s="23">
        <v>4.4149377593360999</v>
      </c>
      <c r="AQ91" s="23">
        <v>241</v>
      </c>
      <c r="AR91" s="23">
        <v>3.8547717842323652</v>
      </c>
      <c r="AS91" s="23">
        <v>241</v>
      </c>
      <c r="AT91" s="23">
        <v>3.6625514403292181</v>
      </c>
      <c r="AU91" s="23">
        <v>243</v>
      </c>
      <c r="AV91" s="23">
        <v>3.1161825726141079</v>
      </c>
      <c r="AW91" s="23">
        <v>241</v>
      </c>
      <c r="AX91" s="23">
        <v>3.9416666666666669</v>
      </c>
      <c r="AY91" s="23">
        <v>240</v>
      </c>
      <c r="AZ91" s="23">
        <v>4.796680497925311</v>
      </c>
      <c r="BA91" s="23">
        <v>241</v>
      </c>
      <c r="BB91" s="23">
        <v>4.0666666666666664</v>
      </c>
      <c r="BC91" s="23">
        <v>240</v>
      </c>
      <c r="BD91" s="23">
        <v>4.1708333333333334</v>
      </c>
      <c r="BE91" s="23">
        <v>240</v>
      </c>
      <c r="BF91" s="23">
        <v>4.5815899581589958</v>
      </c>
      <c r="BG91" s="23">
        <v>239</v>
      </c>
      <c r="BH91" s="23">
        <v>4.6945606694560666</v>
      </c>
      <c r="BI91" s="23">
        <v>239</v>
      </c>
    </row>
    <row r="92" spans="1:61" x14ac:dyDescent="0.25">
      <c r="A92" s="22" t="str">
        <f t="shared" si="2"/>
        <v>2010SERU otherMATHEMATICS</v>
      </c>
      <c r="B92" s="23" t="s">
        <v>111</v>
      </c>
      <c r="C92" s="23" t="s">
        <v>480</v>
      </c>
      <c r="D92" s="23" t="s">
        <v>112</v>
      </c>
      <c r="E92" s="23">
        <v>2010</v>
      </c>
      <c r="F92" s="23">
        <v>2</v>
      </c>
      <c r="G92" s="23">
        <v>758</v>
      </c>
      <c r="H92" s="23">
        <v>5.003189792663477</v>
      </c>
      <c r="I92" s="23">
        <v>627</v>
      </c>
      <c r="J92" s="23">
        <v>5.1036682615629987</v>
      </c>
      <c r="K92" s="23">
        <v>627</v>
      </c>
      <c r="L92" s="23">
        <v>4.5996810207336525</v>
      </c>
      <c r="M92" s="23">
        <v>627</v>
      </c>
      <c r="N92" s="23">
        <v>4.1794871794871797</v>
      </c>
      <c r="O92" s="23">
        <v>624</v>
      </c>
      <c r="P92" s="23">
        <v>3.9224555735056543</v>
      </c>
      <c r="Q92" s="23">
        <v>619</v>
      </c>
      <c r="R92" s="23">
        <v>4.6204146730462519</v>
      </c>
      <c r="S92" s="23">
        <v>627</v>
      </c>
      <c r="T92" s="23">
        <v>4.1485623003194885</v>
      </c>
      <c r="U92" s="23">
        <v>626</v>
      </c>
      <c r="V92" s="23">
        <v>3.8073836276083468</v>
      </c>
      <c r="W92" s="23">
        <v>623</v>
      </c>
      <c r="X92" s="23">
        <v>3.7672552166934188</v>
      </c>
      <c r="Y92" s="23">
        <v>623</v>
      </c>
      <c r="Z92" s="23">
        <v>4.3208255159474671</v>
      </c>
      <c r="AA92" s="23">
        <v>533</v>
      </c>
      <c r="AB92" s="23">
        <v>4.1946564885496187</v>
      </c>
      <c r="AC92" s="23">
        <v>524</v>
      </c>
      <c r="AD92" s="23">
        <v>4.5105162523900573</v>
      </c>
      <c r="AE92" s="23">
        <v>523</v>
      </c>
      <c r="AF92" s="23">
        <v>4.372990353697749</v>
      </c>
      <c r="AG92" s="23">
        <v>622</v>
      </c>
      <c r="AH92" s="23">
        <v>4.1109271523178812</v>
      </c>
      <c r="AI92" s="23">
        <v>604</v>
      </c>
      <c r="AJ92" s="23">
        <v>4.3084415584415581</v>
      </c>
      <c r="AK92" s="23">
        <v>616</v>
      </c>
      <c r="AL92" s="23">
        <v>4.3393148450244698</v>
      </c>
      <c r="AM92" s="23">
        <v>613</v>
      </c>
      <c r="AN92" s="23">
        <v>4.4230769230769234</v>
      </c>
      <c r="AO92" s="23">
        <v>624</v>
      </c>
      <c r="AP92" s="23">
        <v>4.3952</v>
      </c>
      <c r="AQ92" s="23">
        <v>625</v>
      </c>
      <c r="AR92" s="23">
        <v>4.1239935587761671</v>
      </c>
      <c r="AS92" s="23">
        <v>621</v>
      </c>
      <c r="AT92" s="23">
        <v>4.127591706539075</v>
      </c>
      <c r="AU92" s="23">
        <v>627</v>
      </c>
      <c r="AV92" s="23">
        <v>4.1727999999999996</v>
      </c>
      <c r="AW92" s="23">
        <v>625</v>
      </c>
      <c r="AX92" s="23">
        <v>4.5410628019323669</v>
      </c>
      <c r="AY92" s="23">
        <v>621</v>
      </c>
      <c r="AZ92" s="23">
        <v>4.8481421647819065</v>
      </c>
      <c r="BA92" s="23">
        <v>619</v>
      </c>
      <c r="BB92" s="23">
        <v>4.092233009708738</v>
      </c>
      <c r="BC92" s="23">
        <v>618</v>
      </c>
      <c r="BD92" s="23">
        <v>4.2939244663382592</v>
      </c>
      <c r="BE92" s="23">
        <v>609</v>
      </c>
      <c r="BF92" s="23">
        <v>4.5660685154975527</v>
      </c>
      <c r="BG92" s="23">
        <v>613</v>
      </c>
      <c r="BH92" s="23">
        <v>4.6335504885993481</v>
      </c>
      <c r="BI92" s="23">
        <v>614</v>
      </c>
    </row>
    <row r="93" spans="1:61" x14ac:dyDescent="0.25">
      <c r="A93" s="22" t="str">
        <f t="shared" si="2"/>
        <v>2010SERU otherGENERAL SCIENCE</v>
      </c>
      <c r="B93" s="23" t="s">
        <v>113</v>
      </c>
      <c r="C93" s="23" t="s">
        <v>480</v>
      </c>
      <c r="D93" s="23" t="s">
        <v>114</v>
      </c>
      <c r="E93" s="23">
        <v>2010</v>
      </c>
      <c r="F93" s="23">
        <v>2</v>
      </c>
      <c r="G93" s="23">
        <v>122</v>
      </c>
      <c r="H93" s="23">
        <v>5.3012048192771086</v>
      </c>
      <c r="I93" s="23">
        <v>83</v>
      </c>
      <c r="J93" s="23">
        <v>5.0361445783132526</v>
      </c>
      <c r="K93" s="23">
        <v>83</v>
      </c>
      <c r="L93" s="23">
        <v>4.4096385542168672</v>
      </c>
      <c r="M93" s="23">
        <v>83</v>
      </c>
      <c r="N93" s="23">
        <v>4.1481481481481479</v>
      </c>
      <c r="O93" s="23">
        <v>81</v>
      </c>
      <c r="P93" s="23">
        <v>3.7901234567901234</v>
      </c>
      <c r="Q93" s="23">
        <v>81</v>
      </c>
      <c r="R93" s="23">
        <v>4.7108433734939759</v>
      </c>
      <c r="S93" s="23">
        <v>83</v>
      </c>
      <c r="T93" s="23">
        <v>4.2048192771084336</v>
      </c>
      <c r="U93" s="23">
        <v>83</v>
      </c>
      <c r="V93" s="23">
        <v>3.8048780487804876</v>
      </c>
      <c r="W93" s="23">
        <v>82</v>
      </c>
      <c r="X93" s="23">
        <v>3.7804878048780486</v>
      </c>
      <c r="Y93" s="23">
        <v>82</v>
      </c>
      <c r="Z93" s="22"/>
      <c r="AA93" s="23">
        <v>0</v>
      </c>
      <c r="AB93" s="22"/>
      <c r="AC93" s="23">
        <v>0</v>
      </c>
      <c r="AD93" s="22"/>
      <c r="AE93" s="23">
        <v>0</v>
      </c>
      <c r="AF93" s="23">
        <v>4.6829268292682924</v>
      </c>
      <c r="AG93" s="23">
        <v>82</v>
      </c>
      <c r="AH93" s="23">
        <v>4.375</v>
      </c>
      <c r="AI93" s="23">
        <v>80</v>
      </c>
      <c r="AJ93" s="23">
        <v>4.6746987951807233</v>
      </c>
      <c r="AK93" s="23">
        <v>83</v>
      </c>
      <c r="AL93" s="23">
        <v>4.4939759036144578</v>
      </c>
      <c r="AM93" s="23">
        <v>83</v>
      </c>
      <c r="AN93" s="23">
        <v>4.831325301204819</v>
      </c>
      <c r="AO93" s="23">
        <v>83</v>
      </c>
      <c r="AP93" s="23">
        <v>4.5365853658536581</v>
      </c>
      <c r="AQ93" s="23">
        <v>82</v>
      </c>
      <c r="AR93" s="23">
        <v>4.2409638554216871</v>
      </c>
      <c r="AS93" s="23">
        <v>83</v>
      </c>
      <c r="AT93" s="23">
        <v>4.1585365853658534</v>
      </c>
      <c r="AU93" s="23">
        <v>82</v>
      </c>
      <c r="AV93" s="23">
        <v>3.7108433734939759</v>
      </c>
      <c r="AW93" s="23">
        <v>83</v>
      </c>
      <c r="AX93" s="23">
        <v>4.5783132530120483</v>
      </c>
      <c r="AY93" s="23">
        <v>83</v>
      </c>
      <c r="AZ93" s="23">
        <v>4.1097560975609753</v>
      </c>
      <c r="BA93" s="23">
        <v>82</v>
      </c>
      <c r="BB93" s="23">
        <v>4.2962962962962967</v>
      </c>
      <c r="BC93" s="23">
        <v>81</v>
      </c>
      <c r="BD93" s="23">
        <v>4.4874999999999998</v>
      </c>
      <c r="BE93" s="23">
        <v>80</v>
      </c>
      <c r="BF93" s="23">
        <v>4.7654320987654319</v>
      </c>
      <c r="BG93" s="23">
        <v>81</v>
      </c>
      <c r="BH93" s="23">
        <v>4.7654320987654319</v>
      </c>
      <c r="BI93" s="23">
        <v>81</v>
      </c>
    </row>
    <row r="94" spans="1:61" x14ac:dyDescent="0.25">
      <c r="A94" s="22" t="str">
        <f t="shared" si="2"/>
        <v>2010SERU otherINTERNATIONAL STUDIES</v>
      </c>
      <c r="B94" s="23" t="s">
        <v>115</v>
      </c>
      <c r="C94" s="23" t="s">
        <v>480</v>
      </c>
      <c r="D94" s="23" t="s">
        <v>116</v>
      </c>
      <c r="E94" s="23">
        <v>2010</v>
      </c>
      <c r="F94" s="23">
        <v>2</v>
      </c>
      <c r="G94" s="23">
        <v>991</v>
      </c>
      <c r="H94" s="23">
        <v>4.8890214797136036</v>
      </c>
      <c r="I94" s="23">
        <v>838</v>
      </c>
      <c r="J94" s="23">
        <v>4.6630824372759854</v>
      </c>
      <c r="K94" s="23">
        <v>837</v>
      </c>
      <c r="L94" s="23">
        <v>4.4169653524492238</v>
      </c>
      <c r="M94" s="23">
        <v>837</v>
      </c>
      <c r="N94" s="23">
        <v>4.5179856115107917</v>
      </c>
      <c r="O94" s="23">
        <v>834</v>
      </c>
      <c r="P94" s="23">
        <v>4.1636582430806257</v>
      </c>
      <c r="Q94" s="23">
        <v>831</v>
      </c>
      <c r="R94" s="23">
        <v>5.1170848267622464</v>
      </c>
      <c r="S94" s="23">
        <v>837</v>
      </c>
      <c r="T94" s="23">
        <v>4.6129807692307692</v>
      </c>
      <c r="U94" s="23">
        <v>832</v>
      </c>
      <c r="V94" s="23">
        <v>4.1722488038277508</v>
      </c>
      <c r="W94" s="23">
        <v>836</v>
      </c>
      <c r="X94" s="23">
        <v>4.3089820359281434</v>
      </c>
      <c r="Y94" s="23">
        <v>835</v>
      </c>
      <c r="Z94" s="23">
        <v>4.3463143254520169</v>
      </c>
      <c r="AA94" s="23">
        <v>719</v>
      </c>
      <c r="AB94" s="23">
        <v>4.3488700564971747</v>
      </c>
      <c r="AC94" s="23">
        <v>708</v>
      </c>
      <c r="AD94" s="23">
        <v>4.7482419127988749</v>
      </c>
      <c r="AE94" s="23">
        <v>711</v>
      </c>
      <c r="AF94" s="23">
        <v>4.3844311377245511</v>
      </c>
      <c r="AG94" s="23">
        <v>835</v>
      </c>
      <c r="AH94" s="23">
        <v>4.0329670329670328</v>
      </c>
      <c r="AI94" s="23">
        <v>819</v>
      </c>
      <c r="AJ94" s="23">
        <v>4.2016908212560384</v>
      </c>
      <c r="AK94" s="23">
        <v>828</v>
      </c>
      <c r="AL94" s="23">
        <v>4.3051869722557301</v>
      </c>
      <c r="AM94" s="23">
        <v>829</v>
      </c>
      <c r="AN94" s="23">
        <v>4.7685851318944845</v>
      </c>
      <c r="AO94" s="23">
        <v>834</v>
      </c>
      <c r="AP94" s="23">
        <v>4.4285714285714288</v>
      </c>
      <c r="AQ94" s="23">
        <v>833</v>
      </c>
      <c r="AR94" s="23">
        <v>4.1388888888888893</v>
      </c>
      <c r="AS94" s="23">
        <v>828</v>
      </c>
      <c r="AT94" s="23">
        <v>3.9677033492822966</v>
      </c>
      <c r="AU94" s="23">
        <v>836</v>
      </c>
      <c r="AV94" s="23">
        <v>3.6408114558472553</v>
      </c>
      <c r="AW94" s="23">
        <v>838</v>
      </c>
      <c r="AX94" s="23">
        <v>4.4416365824308066</v>
      </c>
      <c r="AY94" s="23">
        <v>831</v>
      </c>
      <c r="AZ94" s="23">
        <v>4.8617788461538458</v>
      </c>
      <c r="BA94" s="23">
        <v>832</v>
      </c>
      <c r="BB94" s="23">
        <v>4.0132850241545892</v>
      </c>
      <c r="BC94" s="23">
        <v>828</v>
      </c>
      <c r="BD94" s="23">
        <v>4.6986794717887159</v>
      </c>
      <c r="BE94" s="23">
        <v>833</v>
      </c>
      <c r="BF94" s="23">
        <v>4.75</v>
      </c>
      <c r="BG94" s="23">
        <v>828</v>
      </c>
      <c r="BH94" s="23">
        <v>4.8182912154031285</v>
      </c>
      <c r="BI94" s="23">
        <v>831</v>
      </c>
    </row>
    <row r="95" spans="1:61" x14ac:dyDescent="0.25">
      <c r="A95" s="22" t="str">
        <f t="shared" si="2"/>
        <v>2010SERU otherCLASSICS AND HUMANITIES</v>
      </c>
      <c r="B95" s="23" t="s">
        <v>117</v>
      </c>
      <c r="C95" s="23" t="s">
        <v>480</v>
      </c>
      <c r="D95" s="23" t="s">
        <v>118</v>
      </c>
      <c r="E95" s="23">
        <v>2010</v>
      </c>
      <c r="F95" s="23">
        <v>2</v>
      </c>
      <c r="G95" s="23">
        <v>156</v>
      </c>
      <c r="H95" s="23">
        <v>5.0451127819548871</v>
      </c>
      <c r="I95" s="23">
        <v>133</v>
      </c>
      <c r="J95" s="23">
        <v>4.6766917293233083</v>
      </c>
      <c r="K95" s="23">
        <v>133</v>
      </c>
      <c r="L95" s="23">
        <v>4.4135338345864659</v>
      </c>
      <c r="M95" s="23">
        <v>133</v>
      </c>
      <c r="N95" s="23">
        <v>4.5378787878787881</v>
      </c>
      <c r="O95" s="23">
        <v>132</v>
      </c>
      <c r="P95" s="23">
        <v>4.0232558139534884</v>
      </c>
      <c r="Q95" s="23">
        <v>129</v>
      </c>
      <c r="R95" s="23">
        <v>5.1428571428571432</v>
      </c>
      <c r="S95" s="23">
        <v>133</v>
      </c>
      <c r="T95" s="23">
        <v>4.4924242424242422</v>
      </c>
      <c r="U95" s="23">
        <v>132</v>
      </c>
      <c r="V95" s="23">
        <v>4.0676691729323311</v>
      </c>
      <c r="W95" s="23">
        <v>133</v>
      </c>
      <c r="X95" s="23">
        <v>4.2857142857142856</v>
      </c>
      <c r="Y95" s="23">
        <v>133</v>
      </c>
      <c r="Z95" s="23">
        <v>4.0204081632653059</v>
      </c>
      <c r="AA95" s="23">
        <v>49</v>
      </c>
      <c r="AB95" s="23">
        <v>4.88</v>
      </c>
      <c r="AC95" s="23">
        <v>50</v>
      </c>
      <c r="AD95" s="23">
        <v>5.1914893617021276</v>
      </c>
      <c r="AE95" s="23">
        <v>47</v>
      </c>
      <c r="AF95" s="23">
        <v>4.7518796992481205</v>
      </c>
      <c r="AG95" s="23">
        <v>133</v>
      </c>
      <c r="AH95" s="23">
        <v>4.2615384615384615</v>
      </c>
      <c r="AI95" s="23">
        <v>130</v>
      </c>
      <c r="AJ95" s="23">
        <v>4.3484848484848486</v>
      </c>
      <c r="AK95" s="23">
        <v>132</v>
      </c>
      <c r="AL95" s="23">
        <v>4.6412213740458013</v>
      </c>
      <c r="AM95" s="23">
        <v>131</v>
      </c>
      <c r="AN95" s="23">
        <v>4.8712121212121211</v>
      </c>
      <c r="AO95" s="23">
        <v>132</v>
      </c>
      <c r="AP95" s="23">
        <v>4.496240601503759</v>
      </c>
      <c r="AQ95" s="23">
        <v>133</v>
      </c>
      <c r="AR95" s="23">
        <v>4.2121212121212119</v>
      </c>
      <c r="AS95" s="23">
        <v>132</v>
      </c>
      <c r="AT95" s="23">
        <v>4.0075757575757578</v>
      </c>
      <c r="AU95" s="23">
        <v>132</v>
      </c>
      <c r="AV95" s="23">
        <v>4.2519083969465647</v>
      </c>
      <c r="AW95" s="23">
        <v>131</v>
      </c>
      <c r="AX95" s="23">
        <v>4.6742424242424239</v>
      </c>
      <c r="AY95" s="23">
        <v>132</v>
      </c>
      <c r="AZ95" s="23">
        <v>4.583333333333333</v>
      </c>
      <c r="BA95" s="23">
        <v>132</v>
      </c>
      <c r="BB95" s="23">
        <v>4.2558139534883717</v>
      </c>
      <c r="BC95" s="23">
        <v>129</v>
      </c>
      <c r="BD95" s="23">
        <v>4.6769230769230772</v>
      </c>
      <c r="BE95" s="23">
        <v>130</v>
      </c>
      <c r="BF95" s="23">
        <v>4.7230769230769232</v>
      </c>
      <c r="BG95" s="23">
        <v>130</v>
      </c>
      <c r="BH95" s="23">
        <v>4.7384615384615385</v>
      </c>
      <c r="BI95" s="23">
        <v>130</v>
      </c>
    </row>
    <row r="96" spans="1:61" x14ac:dyDescent="0.25">
      <c r="A96" s="22" t="str">
        <f t="shared" si="2"/>
        <v>2010SERU otherIS:APPLIED INFORMATION MGMT</v>
      </c>
      <c r="B96" s="23" t="s">
        <v>482</v>
      </c>
      <c r="C96" s="23" t="s">
        <v>480</v>
      </c>
      <c r="D96" s="23" t="s">
        <v>483</v>
      </c>
      <c r="E96" s="23">
        <v>2010</v>
      </c>
      <c r="F96" s="23">
        <v>2</v>
      </c>
      <c r="G96" s="23">
        <v>6873</v>
      </c>
      <c r="H96" s="23">
        <v>4.9259324730422485</v>
      </c>
      <c r="I96" s="23">
        <v>5657</v>
      </c>
      <c r="J96" s="23">
        <v>4.809261887863733</v>
      </c>
      <c r="K96" s="23">
        <v>5636</v>
      </c>
      <c r="L96" s="23">
        <v>4.4340796019900495</v>
      </c>
      <c r="M96" s="23">
        <v>5628</v>
      </c>
      <c r="N96" s="23">
        <v>4.4156862745098042</v>
      </c>
      <c r="O96" s="23">
        <v>5610</v>
      </c>
      <c r="P96" s="23">
        <v>4.1363880436728122</v>
      </c>
      <c r="Q96" s="23">
        <v>5587</v>
      </c>
      <c r="R96" s="23">
        <v>4.8840707964601773</v>
      </c>
      <c r="S96" s="23">
        <v>5650</v>
      </c>
      <c r="T96" s="23">
        <v>4.3967352732434355</v>
      </c>
      <c r="U96" s="23">
        <v>5636</v>
      </c>
      <c r="V96" s="23">
        <v>4.1197370758571683</v>
      </c>
      <c r="W96" s="23">
        <v>5629</v>
      </c>
      <c r="X96" s="23">
        <v>4.1556226683247468</v>
      </c>
      <c r="Y96" s="23">
        <v>5629</v>
      </c>
      <c r="Z96" s="23">
        <v>4.1849390919158358</v>
      </c>
      <c r="AA96" s="23">
        <v>2709</v>
      </c>
      <c r="AB96" s="23">
        <v>4.2412769116555307</v>
      </c>
      <c r="AC96" s="23">
        <v>2694</v>
      </c>
      <c r="AD96" s="23">
        <v>4.666666666666667</v>
      </c>
      <c r="AE96" s="23">
        <v>2670</v>
      </c>
      <c r="AF96" s="23">
        <v>4.3545114789108386</v>
      </c>
      <c r="AG96" s="23">
        <v>5619</v>
      </c>
      <c r="AH96" s="23">
        <v>4.1474521142031078</v>
      </c>
      <c r="AI96" s="23">
        <v>5534</v>
      </c>
      <c r="AJ96" s="23">
        <v>4.203614242261585</v>
      </c>
      <c r="AK96" s="23">
        <v>5589</v>
      </c>
      <c r="AL96" s="23">
        <v>4.3043322592194775</v>
      </c>
      <c r="AM96" s="23">
        <v>5586</v>
      </c>
      <c r="AN96" s="23">
        <v>4.6363636363636367</v>
      </c>
      <c r="AO96" s="23">
        <v>5621</v>
      </c>
      <c r="AP96" s="23">
        <v>4.4297917778964226</v>
      </c>
      <c r="AQ96" s="23">
        <v>5619</v>
      </c>
      <c r="AR96" s="23">
        <v>3.8260327635327633</v>
      </c>
      <c r="AS96" s="23">
        <v>5616</v>
      </c>
      <c r="AT96" s="23">
        <v>3.7592264017033359</v>
      </c>
      <c r="AU96" s="23">
        <v>5636</v>
      </c>
      <c r="AV96" s="23">
        <v>3.5340686710549725</v>
      </c>
      <c r="AW96" s="23">
        <v>5621</v>
      </c>
      <c r="AX96" s="23">
        <v>4.3838473881262257</v>
      </c>
      <c r="AY96" s="23">
        <v>5609</v>
      </c>
      <c r="AZ96" s="23">
        <v>4.466045511557069</v>
      </c>
      <c r="BA96" s="23">
        <v>5581</v>
      </c>
      <c r="BB96" s="23">
        <v>4.1089340284019418</v>
      </c>
      <c r="BC96" s="23">
        <v>5563</v>
      </c>
      <c r="BD96" s="23">
        <v>4.3842967765171981</v>
      </c>
      <c r="BE96" s="23">
        <v>5553</v>
      </c>
      <c r="BF96" s="23">
        <v>4.5509983810037777</v>
      </c>
      <c r="BG96" s="23">
        <v>5559</v>
      </c>
      <c r="BH96" s="23">
        <v>4.6356115107913665</v>
      </c>
      <c r="BI96" s="23">
        <v>5560</v>
      </c>
    </row>
    <row r="97" spans="1:61" x14ac:dyDescent="0.25">
      <c r="A97" s="22" t="str">
        <f t="shared" si="2"/>
        <v>2010SERU otherPHILOSOPHY</v>
      </c>
      <c r="B97" s="23" t="s">
        <v>119</v>
      </c>
      <c r="C97" s="23" t="s">
        <v>480</v>
      </c>
      <c r="D97" s="23" t="s">
        <v>120</v>
      </c>
      <c r="E97" s="23">
        <v>2010</v>
      </c>
      <c r="F97" s="23">
        <v>2</v>
      </c>
      <c r="G97" s="23">
        <v>315</v>
      </c>
      <c r="H97" s="23">
        <v>4.8274509803921566</v>
      </c>
      <c r="I97" s="23">
        <v>255</v>
      </c>
      <c r="J97" s="23">
        <v>4.9372549019607845</v>
      </c>
      <c r="K97" s="23">
        <v>255</v>
      </c>
      <c r="L97" s="23">
        <v>5.113725490196078</v>
      </c>
      <c r="M97" s="23">
        <v>255</v>
      </c>
      <c r="N97" s="23">
        <v>5.0629921259842519</v>
      </c>
      <c r="O97" s="23">
        <v>254</v>
      </c>
      <c r="P97" s="23">
        <v>4.3399209486166006</v>
      </c>
      <c r="Q97" s="23">
        <v>253</v>
      </c>
      <c r="R97" s="23">
        <v>5.1141732283464565</v>
      </c>
      <c r="S97" s="23">
        <v>254</v>
      </c>
      <c r="T97" s="23">
        <v>4.4291338582677167</v>
      </c>
      <c r="U97" s="23">
        <v>254</v>
      </c>
      <c r="V97" s="23">
        <v>4.3464566929133861</v>
      </c>
      <c r="W97" s="23">
        <v>254</v>
      </c>
      <c r="X97" s="23">
        <v>4.4606299212598426</v>
      </c>
      <c r="Y97" s="23">
        <v>254</v>
      </c>
      <c r="Z97" s="23">
        <v>3.7866108786610879</v>
      </c>
      <c r="AA97" s="23">
        <v>239</v>
      </c>
      <c r="AB97" s="23">
        <v>4.2051282051282053</v>
      </c>
      <c r="AC97" s="23">
        <v>234</v>
      </c>
      <c r="AD97" s="23">
        <v>4.7763713080168779</v>
      </c>
      <c r="AE97" s="23">
        <v>237</v>
      </c>
      <c r="AF97" s="23">
        <v>4.4325396825396828</v>
      </c>
      <c r="AG97" s="23">
        <v>252</v>
      </c>
      <c r="AH97" s="23">
        <v>4.0318725099601593</v>
      </c>
      <c r="AI97" s="23">
        <v>251</v>
      </c>
      <c r="AJ97" s="23">
        <v>4.2727272727272725</v>
      </c>
      <c r="AK97" s="23">
        <v>253</v>
      </c>
      <c r="AL97" s="23">
        <v>4.3715415019762842</v>
      </c>
      <c r="AM97" s="23">
        <v>253</v>
      </c>
      <c r="AN97" s="23">
        <v>4.8740157480314963</v>
      </c>
      <c r="AO97" s="23">
        <v>254</v>
      </c>
      <c r="AP97" s="23">
        <v>4.4724409448818898</v>
      </c>
      <c r="AQ97" s="23">
        <v>254</v>
      </c>
      <c r="AR97" s="23">
        <v>4.0318725099601593</v>
      </c>
      <c r="AS97" s="23">
        <v>251</v>
      </c>
      <c r="AT97" s="23">
        <v>3.9764705882352942</v>
      </c>
      <c r="AU97" s="23">
        <v>255</v>
      </c>
      <c r="AV97" s="23">
        <v>3.893700787401575</v>
      </c>
      <c r="AW97" s="23">
        <v>254</v>
      </c>
      <c r="AX97" s="23">
        <v>4.5849802371541504</v>
      </c>
      <c r="AY97" s="23">
        <v>253</v>
      </c>
      <c r="AZ97" s="23">
        <v>4.814516129032258</v>
      </c>
      <c r="BA97" s="23">
        <v>248</v>
      </c>
      <c r="BB97" s="23">
        <v>3.8253968253968256</v>
      </c>
      <c r="BC97" s="23">
        <v>252</v>
      </c>
      <c r="BD97" s="23">
        <v>4.1124497991967868</v>
      </c>
      <c r="BE97" s="23">
        <v>249</v>
      </c>
      <c r="BF97" s="23">
        <v>4.5816733067729087</v>
      </c>
      <c r="BG97" s="23">
        <v>251</v>
      </c>
      <c r="BH97" s="23">
        <v>4.7408906882591095</v>
      </c>
      <c r="BI97" s="23">
        <v>247</v>
      </c>
    </row>
    <row r="98" spans="1:61" x14ac:dyDescent="0.25">
      <c r="A98" s="22" t="str">
        <f t="shared" si="2"/>
        <v>2010SERU otherRELIGIOUS STUDIES</v>
      </c>
      <c r="B98" s="23" t="s">
        <v>121</v>
      </c>
      <c r="C98" s="23" t="s">
        <v>480</v>
      </c>
      <c r="D98" s="23" t="s">
        <v>122</v>
      </c>
      <c r="E98" s="23">
        <v>2010</v>
      </c>
      <c r="F98" s="23">
        <v>2</v>
      </c>
      <c r="G98" s="23">
        <v>93</v>
      </c>
      <c r="H98" s="23">
        <v>4.95</v>
      </c>
      <c r="I98" s="23">
        <v>80</v>
      </c>
      <c r="J98" s="23">
        <v>4.8125</v>
      </c>
      <c r="K98" s="23">
        <v>80</v>
      </c>
      <c r="L98" s="23">
        <v>4.6375000000000002</v>
      </c>
      <c r="M98" s="23">
        <v>80</v>
      </c>
      <c r="N98" s="23">
        <v>4.9873417721518987</v>
      </c>
      <c r="O98" s="23">
        <v>79</v>
      </c>
      <c r="P98" s="23">
        <v>4.3417721518987342</v>
      </c>
      <c r="Q98" s="23">
        <v>79</v>
      </c>
      <c r="R98" s="23">
        <v>5.3974358974358978</v>
      </c>
      <c r="S98" s="23">
        <v>78</v>
      </c>
      <c r="T98" s="23">
        <v>4.8734177215189876</v>
      </c>
      <c r="U98" s="23">
        <v>79</v>
      </c>
      <c r="V98" s="23">
        <v>4.4050632911392409</v>
      </c>
      <c r="W98" s="23">
        <v>79</v>
      </c>
      <c r="X98" s="23">
        <v>4.2692307692307692</v>
      </c>
      <c r="Y98" s="23">
        <v>78</v>
      </c>
      <c r="Z98" s="23">
        <v>4.5616438356164384</v>
      </c>
      <c r="AA98" s="23">
        <v>73</v>
      </c>
      <c r="AB98" s="23">
        <v>4.666666666666667</v>
      </c>
      <c r="AC98" s="23">
        <v>72</v>
      </c>
      <c r="AD98" s="23">
        <v>5.166666666666667</v>
      </c>
      <c r="AE98" s="23">
        <v>72</v>
      </c>
      <c r="AF98" s="23">
        <v>4.884615384615385</v>
      </c>
      <c r="AG98" s="23">
        <v>78</v>
      </c>
      <c r="AH98" s="23">
        <v>4.3636363636363633</v>
      </c>
      <c r="AI98" s="23">
        <v>77</v>
      </c>
      <c r="AJ98" s="23">
        <v>4.5443037974683547</v>
      </c>
      <c r="AK98" s="23">
        <v>79</v>
      </c>
      <c r="AL98" s="23">
        <v>4.8461538461538458</v>
      </c>
      <c r="AM98" s="23">
        <v>78</v>
      </c>
      <c r="AN98" s="23">
        <v>5.2025316455696204</v>
      </c>
      <c r="AO98" s="23">
        <v>79</v>
      </c>
      <c r="AP98" s="23">
        <v>4.8734177215189876</v>
      </c>
      <c r="AQ98" s="23">
        <v>79</v>
      </c>
      <c r="AR98" s="23">
        <v>4.4683544303797467</v>
      </c>
      <c r="AS98" s="23">
        <v>79</v>
      </c>
      <c r="AT98" s="23">
        <v>4.518987341772152</v>
      </c>
      <c r="AU98" s="23">
        <v>79</v>
      </c>
      <c r="AV98" s="23">
        <v>4.5063291139240507</v>
      </c>
      <c r="AW98" s="23">
        <v>79</v>
      </c>
      <c r="AX98" s="23">
        <v>5.0897435897435894</v>
      </c>
      <c r="AY98" s="23">
        <v>78</v>
      </c>
      <c r="AZ98" s="23">
        <v>5.3417721518987342</v>
      </c>
      <c r="BA98" s="23">
        <v>79</v>
      </c>
      <c r="BB98" s="23">
        <v>4.2077922077922079</v>
      </c>
      <c r="BC98" s="23">
        <v>77</v>
      </c>
      <c r="BD98" s="23">
        <v>4.6103896103896105</v>
      </c>
      <c r="BE98" s="23">
        <v>77</v>
      </c>
      <c r="BF98" s="23">
        <v>4.9220779220779223</v>
      </c>
      <c r="BG98" s="23">
        <v>77</v>
      </c>
      <c r="BH98" s="23">
        <v>4.9220779220779223</v>
      </c>
      <c r="BI98" s="23">
        <v>77</v>
      </c>
    </row>
    <row r="99" spans="1:61" x14ac:dyDescent="0.25">
      <c r="A99" s="22" t="str">
        <f t="shared" si="2"/>
        <v>2010SERU otherJUDAIC STUDIES</v>
      </c>
      <c r="B99" s="23" t="s">
        <v>123</v>
      </c>
      <c r="C99" s="23" t="s">
        <v>480</v>
      </c>
      <c r="D99" s="23" t="s">
        <v>124</v>
      </c>
      <c r="E99" s="23">
        <v>2010</v>
      </c>
      <c r="F99" s="23">
        <v>2</v>
      </c>
      <c r="G99" s="23">
        <v>4</v>
      </c>
      <c r="H99" s="23">
        <v>5.5</v>
      </c>
      <c r="I99" s="23">
        <v>4</v>
      </c>
      <c r="J99" s="23">
        <v>4.5</v>
      </c>
      <c r="K99" s="23">
        <v>4</v>
      </c>
      <c r="L99" s="23">
        <v>4.5</v>
      </c>
      <c r="M99" s="23">
        <v>4</v>
      </c>
      <c r="N99" s="23">
        <v>4</v>
      </c>
      <c r="O99" s="23">
        <v>4</v>
      </c>
      <c r="P99" s="23">
        <v>4</v>
      </c>
      <c r="Q99" s="23">
        <v>4</v>
      </c>
      <c r="R99" s="23">
        <v>4.75</v>
      </c>
      <c r="S99" s="23">
        <v>4</v>
      </c>
      <c r="T99" s="23">
        <v>4.5</v>
      </c>
      <c r="U99" s="23">
        <v>4</v>
      </c>
      <c r="V99" s="23">
        <v>3</v>
      </c>
      <c r="W99" s="23">
        <v>4</v>
      </c>
      <c r="X99" s="23">
        <v>4.25</v>
      </c>
      <c r="Y99" s="23">
        <v>4</v>
      </c>
      <c r="Z99" s="23">
        <v>3</v>
      </c>
      <c r="AA99" s="23">
        <v>2</v>
      </c>
      <c r="AB99" s="23">
        <v>3</v>
      </c>
      <c r="AC99" s="23">
        <v>2</v>
      </c>
      <c r="AD99" s="23">
        <v>4.5</v>
      </c>
      <c r="AE99" s="23">
        <v>2</v>
      </c>
      <c r="AF99" s="23">
        <v>3.75</v>
      </c>
      <c r="AG99" s="23">
        <v>4</v>
      </c>
      <c r="AH99" s="23">
        <v>3.5</v>
      </c>
      <c r="AI99" s="23">
        <v>4</v>
      </c>
      <c r="AJ99" s="23">
        <v>3.5</v>
      </c>
      <c r="AK99" s="23">
        <v>4</v>
      </c>
      <c r="AL99" s="23">
        <v>3.75</v>
      </c>
      <c r="AM99" s="23">
        <v>4</v>
      </c>
      <c r="AN99" s="23">
        <v>5</v>
      </c>
      <c r="AO99" s="23">
        <v>4</v>
      </c>
      <c r="AP99" s="23">
        <v>4.5</v>
      </c>
      <c r="AQ99" s="23">
        <v>4</v>
      </c>
      <c r="AR99" s="23">
        <v>4.75</v>
      </c>
      <c r="AS99" s="23">
        <v>4</v>
      </c>
      <c r="AT99" s="23">
        <v>4.75</v>
      </c>
      <c r="AU99" s="23">
        <v>4</v>
      </c>
      <c r="AV99" s="23">
        <v>4</v>
      </c>
      <c r="AW99" s="23">
        <v>4</v>
      </c>
      <c r="AX99" s="23">
        <v>4.5</v>
      </c>
      <c r="AY99" s="23">
        <v>4</v>
      </c>
      <c r="AZ99" s="23">
        <v>4.5</v>
      </c>
      <c r="BA99" s="23">
        <v>4</v>
      </c>
      <c r="BB99" s="23">
        <v>4.25</v>
      </c>
      <c r="BC99" s="23">
        <v>4</v>
      </c>
      <c r="BD99" s="23">
        <v>4.75</v>
      </c>
      <c r="BE99" s="23">
        <v>4</v>
      </c>
      <c r="BF99" s="23">
        <v>4.5</v>
      </c>
      <c r="BG99" s="23">
        <v>4</v>
      </c>
      <c r="BH99" s="23">
        <v>4.75</v>
      </c>
      <c r="BI99" s="23">
        <v>4</v>
      </c>
    </row>
    <row r="100" spans="1:61" x14ac:dyDescent="0.25">
      <c r="A100" s="22" t="str">
        <f t="shared" si="2"/>
        <v>2010SERU otherCHEMISTRY</v>
      </c>
      <c r="B100" s="23" t="s">
        <v>125</v>
      </c>
      <c r="C100" s="23" t="s">
        <v>480</v>
      </c>
      <c r="D100" s="23" t="s">
        <v>126</v>
      </c>
      <c r="E100" s="23">
        <v>2010</v>
      </c>
      <c r="F100" s="23">
        <v>2</v>
      </c>
      <c r="G100" s="23">
        <v>2086</v>
      </c>
      <c r="H100" s="23">
        <v>5.2066356228172292</v>
      </c>
      <c r="I100" s="23">
        <v>1718</v>
      </c>
      <c r="J100" s="23">
        <v>5.1388400702987695</v>
      </c>
      <c r="K100" s="23">
        <v>1707</v>
      </c>
      <c r="L100" s="23">
        <v>4.5827001753360612</v>
      </c>
      <c r="M100" s="23">
        <v>1711</v>
      </c>
      <c r="N100" s="23">
        <v>4.4282366725248972</v>
      </c>
      <c r="O100" s="23">
        <v>1707</v>
      </c>
      <c r="P100" s="23">
        <v>4.0894020130254587</v>
      </c>
      <c r="Q100" s="23">
        <v>1689</v>
      </c>
      <c r="R100" s="23">
        <v>4.6961583236321305</v>
      </c>
      <c r="S100" s="23">
        <v>1718</v>
      </c>
      <c r="T100" s="23">
        <v>4.3019197207678879</v>
      </c>
      <c r="U100" s="23">
        <v>1719</v>
      </c>
      <c r="V100" s="23">
        <v>4.1002915451895046</v>
      </c>
      <c r="W100" s="23">
        <v>1715</v>
      </c>
      <c r="X100" s="23">
        <v>4.013403263403263</v>
      </c>
      <c r="Y100" s="23">
        <v>1716</v>
      </c>
      <c r="Z100" s="23">
        <v>4.0821727019498608</v>
      </c>
      <c r="AA100" s="23">
        <v>1436</v>
      </c>
      <c r="AB100" s="23">
        <v>4.1660826909600557</v>
      </c>
      <c r="AC100" s="23">
        <v>1427</v>
      </c>
      <c r="AD100" s="23">
        <v>4.5014265335235377</v>
      </c>
      <c r="AE100" s="23">
        <v>1402</v>
      </c>
      <c r="AF100" s="23">
        <v>4.2101576182136604</v>
      </c>
      <c r="AG100" s="23">
        <v>1713</v>
      </c>
      <c r="AH100" s="23">
        <v>4.1035502958579881</v>
      </c>
      <c r="AI100" s="23">
        <v>1690</v>
      </c>
      <c r="AJ100" s="23">
        <v>4.0984759671746778</v>
      </c>
      <c r="AK100" s="23">
        <v>1706</v>
      </c>
      <c r="AL100" s="23">
        <v>4.1644157369348207</v>
      </c>
      <c r="AM100" s="23">
        <v>1703</v>
      </c>
      <c r="AN100" s="23">
        <v>4.442240373395566</v>
      </c>
      <c r="AO100" s="23">
        <v>1714</v>
      </c>
      <c r="AP100" s="23">
        <v>4.3554778554778553</v>
      </c>
      <c r="AQ100" s="23">
        <v>1716</v>
      </c>
      <c r="AR100" s="23">
        <v>3.9778425655976677</v>
      </c>
      <c r="AS100" s="23">
        <v>1715</v>
      </c>
      <c r="AT100" s="23">
        <v>3.8225712623618384</v>
      </c>
      <c r="AU100" s="23">
        <v>1719</v>
      </c>
      <c r="AV100" s="23">
        <v>3.5145518044237485</v>
      </c>
      <c r="AW100" s="23">
        <v>1718</v>
      </c>
      <c r="AX100" s="23">
        <v>4.2534965034965033</v>
      </c>
      <c r="AY100" s="23">
        <v>1716</v>
      </c>
      <c r="AZ100" s="23">
        <v>4.7152122641509431</v>
      </c>
      <c r="BA100" s="23">
        <v>1696</v>
      </c>
      <c r="BB100" s="23">
        <v>4.225806451612903</v>
      </c>
      <c r="BC100" s="23">
        <v>1705</v>
      </c>
      <c r="BD100" s="23">
        <v>4.2491082045184303</v>
      </c>
      <c r="BE100" s="23">
        <v>1682</v>
      </c>
      <c r="BF100" s="23">
        <v>4.6426886792452828</v>
      </c>
      <c r="BG100" s="23">
        <v>1696</v>
      </c>
      <c r="BH100" s="23">
        <v>4.721959858323495</v>
      </c>
      <c r="BI100" s="23">
        <v>1694</v>
      </c>
    </row>
    <row r="101" spans="1:61" x14ac:dyDescent="0.25">
      <c r="A101" s="22" t="str">
        <f t="shared" si="2"/>
        <v>2010SERU otherGEOLOGICAL SCIENCES</v>
      </c>
      <c r="B101" s="23" t="s">
        <v>127</v>
      </c>
      <c r="C101" s="23" t="s">
        <v>480</v>
      </c>
      <c r="D101" s="23" t="s">
        <v>128</v>
      </c>
      <c r="E101" s="23">
        <v>2010</v>
      </c>
      <c r="F101" s="23">
        <v>2</v>
      </c>
      <c r="G101" s="23">
        <v>214</v>
      </c>
      <c r="H101" s="23">
        <v>5.191011235955056</v>
      </c>
      <c r="I101" s="23">
        <v>178</v>
      </c>
      <c r="J101" s="23">
        <v>5.1242937853107344</v>
      </c>
      <c r="K101" s="23">
        <v>177</v>
      </c>
      <c r="L101" s="23">
        <v>4.3258426966292136</v>
      </c>
      <c r="M101" s="23">
        <v>178</v>
      </c>
      <c r="N101" s="23">
        <v>4.406779661016949</v>
      </c>
      <c r="O101" s="23">
        <v>177</v>
      </c>
      <c r="P101" s="23">
        <v>3.9942857142857142</v>
      </c>
      <c r="Q101" s="23">
        <v>175</v>
      </c>
      <c r="R101" s="23">
        <v>4.8258426966292136</v>
      </c>
      <c r="S101" s="23">
        <v>178</v>
      </c>
      <c r="T101" s="23">
        <v>4.3559322033898304</v>
      </c>
      <c r="U101" s="23">
        <v>177</v>
      </c>
      <c r="V101" s="23">
        <v>4.1404494382022472</v>
      </c>
      <c r="W101" s="23">
        <v>178</v>
      </c>
      <c r="X101" s="23">
        <v>4.0224719101123592</v>
      </c>
      <c r="Y101" s="23">
        <v>178</v>
      </c>
      <c r="Z101" s="23">
        <v>4.4740740740740739</v>
      </c>
      <c r="AA101" s="23">
        <v>135</v>
      </c>
      <c r="AB101" s="23">
        <v>4.5999999999999996</v>
      </c>
      <c r="AC101" s="23">
        <v>135</v>
      </c>
      <c r="AD101" s="23">
        <v>4.9545454545454541</v>
      </c>
      <c r="AE101" s="23">
        <v>132</v>
      </c>
      <c r="AF101" s="23">
        <v>4.6214689265536721</v>
      </c>
      <c r="AG101" s="23">
        <v>177</v>
      </c>
      <c r="AH101" s="23">
        <v>4.202312138728324</v>
      </c>
      <c r="AI101" s="23">
        <v>173</v>
      </c>
      <c r="AJ101" s="23">
        <v>4.264367816091954</v>
      </c>
      <c r="AK101" s="23">
        <v>174</v>
      </c>
      <c r="AL101" s="23">
        <v>4.5593220338983054</v>
      </c>
      <c r="AM101" s="23">
        <v>177</v>
      </c>
      <c r="AN101" s="23">
        <v>4.9831460674157304</v>
      </c>
      <c r="AO101" s="23">
        <v>178</v>
      </c>
      <c r="AP101" s="23">
        <v>4.8426966292134832</v>
      </c>
      <c r="AQ101" s="23">
        <v>178</v>
      </c>
      <c r="AR101" s="23">
        <v>4.1885714285714286</v>
      </c>
      <c r="AS101" s="23">
        <v>175</v>
      </c>
      <c r="AT101" s="23">
        <v>4.297752808988764</v>
      </c>
      <c r="AU101" s="23">
        <v>178</v>
      </c>
      <c r="AV101" s="23">
        <v>4.5199999999999996</v>
      </c>
      <c r="AW101" s="23">
        <v>175</v>
      </c>
      <c r="AX101" s="23">
        <v>4.768361581920904</v>
      </c>
      <c r="AY101" s="23">
        <v>177</v>
      </c>
      <c r="AZ101" s="23">
        <v>5.1355932203389827</v>
      </c>
      <c r="BA101" s="23">
        <v>177</v>
      </c>
      <c r="BB101" s="23">
        <v>4.4802259887005649</v>
      </c>
      <c r="BC101" s="23">
        <v>177</v>
      </c>
      <c r="BD101" s="23">
        <v>4.27683615819209</v>
      </c>
      <c r="BE101" s="23">
        <v>177</v>
      </c>
      <c r="BF101" s="23">
        <v>4.7371428571428575</v>
      </c>
      <c r="BG101" s="23">
        <v>175</v>
      </c>
      <c r="BH101" s="23">
        <v>4.8908045977011492</v>
      </c>
      <c r="BI101" s="23">
        <v>174</v>
      </c>
    </row>
    <row r="102" spans="1:61" x14ac:dyDescent="0.25">
      <c r="A102" s="22" t="str">
        <f t="shared" si="2"/>
        <v>2010SERU otherPHYSICS</v>
      </c>
      <c r="B102" s="23" t="s">
        <v>129</v>
      </c>
      <c r="C102" s="23" t="s">
        <v>480</v>
      </c>
      <c r="D102" s="23" t="s">
        <v>130</v>
      </c>
      <c r="E102" s="23">
        <v>2010</v>
      </c>
      <c r="F102" s="23">
        <v>2</v>
      </c>
      <c r="G102" s="23">
        <v>589</v>
      </c>
      <c r="H102" s="23">
        <v>4.9940119760479043</v>
      </c>
      <c r="I102" s="23">
        <v>501</v>
      </c>
      <c r="J102" s="23">
        <v>5.1843687374749496</v>
      </c>
      <c r="K102" s="23">
        <v>499</v>
      </c>
      <c r="L102" s="23">
        <v>4.633064516129032</v>
      </c>
      <c r="M102" s="23">
        <v>496</v>
      </c>
      <c r="N102" s="23">
        <v>4.08</v>
      </c>
      <c r="O102" s="23">
        <v>500</v>
      </c>
      <c r="P102" s="23">
        <v>3.8306451612903225</v>
      </c>
      <c r="Q102" s="23">
        <v>496</v>
      </c>
      <c r="R102" s="23">
        <v>4.49</v>
      </c>
      <c r="S102" s="23">
        <v>500</v>
      </c>
      <c r="T102" s="23">
        <v>4.2939999999999996</v>
      </c>
      <c r="U102" s="23">
        <v>500</v>
      </c>
      <c r="V102" s="23">
        <v>3.8063872255489022</v>
      </c>
      <c r="W102" s="23">
        <v>501</v>
      </c>
      <c r="X102" s="23">
        <v>3.8557114228456912</v>
      </c>
      <c r="Y102" s="23">
        <v>499</v>
      </c>
      <c r="Z102" s="23">
        <v>4.4624697336561745</v>
      </c>
      <c r="AA102" s="23">
        <v>413</v>
      </c>
      <c r="AB102" s="23">
        <v>4.3382352941176467</v>
      </c>
      <c r="AC102" s="23">
        <v>408</v>
      </c>
      <c r="AD102" s="23">
        <v>4.7630922693266831</v>
      </c>
      <c r="AE102" s="23">
        <v>401</v>
      </c>
      <c r="AF102" s="23">
        <v>4.4889336016096584</v>
      </c>
      <c r="AG102" s="23">
        <v>497</v>
      </c>
      <c r="AH102" s="23">
        <v>4.1422594142259417</v>
      </c>
      <c r="AI102" s="23">
        <v>478</v>
      </c>
      <c r="AJ102" s="23">
        <v>4.1946721311475406</v>
      </c>
      <c r="AK102" s="23">
        <v>488</v>
      </c>
      <c r="AL102" s="23">
        <v>4.4584178498985798</v>
      </c>
      <c r="AM102" s="23">
        <v>493</v>
      </c>
      <c r="AN102" s="23">
        <v>4.6024096385542173</v>
      </c>
      <c r="AO102" s="23">
        <v>498</v>
      </c>
      <c r="AP102" s="23">
        <v>4.5039999999999996</v>
      </c>
      <c r="AQ102" s="23">
        <v>500</v>
      </c>
      <c r="AR102" s="23">
        <v>4.183467741935484</v>
      </c>
      <c r="AS102" s="23">
        <v>496</v>
      </c>
      <c r="AT102" s="23">
        <v>4.3380000000000001</v>
      </c>
      <c r="AU102" s="23">
        <v>500</v>
      </c>
      <c r="AV102" s="23">
        <v>4.3453815261044175</v>
      </c>
      <c r="AW102" s="23">
        <v>498</v>
      </c>
      <c r="AX102" s="23">
        <v>4.6867469879518069</v>
      </c>
      <c r="AY102" s="23">
        <v>498</v>
      </c>
      <c r="AZ102" s="23">
        <v>4.9539999999999997</v>
      </c>
      <c r="BA102" s="23">
        <v>500</v>
      </c>
      <c r="BB102" s="23">
        <v>4.4247967479674797</v>
      </c>
      <c r="BC102" s="23">
        <v>492</v>
      </c>
      <c r="BD102" s="23">
        <v>4.1727642276422765</v>
      </c>
      <c r="BE102" s="23">
        <v>492</v>
      </c>
      <c r="BF102" s="23">
        <v>4.6283367556468171</v>
      </c>
      <c r="BG102" s="23">
        <v>487</v>
      </c>
      <c r="BH102" s="23">
        <v>4.764344262295082</v>
      </c>
      <c r="BI102" s="23">
        <v>488</v>
      </c>
    </row>
    <row r="103" spans="1:61" x14ac:dyDescent="0.25">
      <c r="A103" s="22" t="str">
        <f t="shared" si="2"/>
        <v>2010SERU otherPSYCHOLOGY</v>
      </c>
      <c r="B103" s="23" t="s">
        <v>131</v>
      </c>
      <c r="C103" s="23" t="s">
        <v>480</v>
      </c>
      <c r="D103" s="23" t="s">
        <v>132</v>
      </c>
      <c r="E103" s="23">
        <v>2010</v>
      </c>
      <c r="F103" s="23">
        <v>2</v>
      </c>
      <c r="G103" s="23">
        <v>3884</v>
      </c>
      <c r="H103" s="23">
        <v>5.2114374034003088</v>
      </c>
      <c r="I103" s="23">
        <v>3235</v>
      </c>
      <c r="J103" s="23">
        <v>4.8380981976382849</v>
      </c>
      <c r="K103" s="23">
        <v>3218</v>
      </c>
      <c r="L103" s="23">
        <v>4.294959551960174</v>
      </c>
      <c r="M103" s="23">
        <v>3214</v>
      </c>
      <c r="N103" s="23">
        <v>4.4192643391521198</v>
      </c>
      <c r="O103" s="23">
        <v>3208</v>
      </c>
      <c r="P103" s="23">
        <v>3.9421694279462334</v>
      </c>
      <c r="Q103" s="23">
        <v>3199</v>
      </c>
      <c r="R103" s="23">
        <v>4.9144451332920021</v>
      </c>
      <c r="S103" s="23">
        <v>3226</v>
      </c>
      <c r="T103" s="23">
        <v>4.4496581727781228</v>
      </c>
      <c r="U103" s="23">
        <v>3218</v>
      </c>
      <c r="V103" s="23">
        <v>4.2329192546583849</v>
      </c>
      <c r="W103" s="23">
        <v>3220</v>
      </c>
      <c r="X103" s="23">
        <v>4.1579275905118598</v>
      </c>
      <c r="Y103" s="23">
        <v>3204</v>
      </c>
      <c r="Z103" s="23">
        <v>4.2864321608040203</v>
      </c>
      <c r="AA103" s="23">
        <v>2786</v>
      </c>
      <c r="AB103" s="23">
        <v>4.2375590265165277</v>
      </c>
      <c r="AC103" s="23">
        <v>2753</v>
      </c>
      <c r="AD103" s="23">
        <v>4.7149617764834364</v>
      </c>
      <c r="AE103" s="23">
        <v>2747</v>
      </c>
      <c r="AF103" s="23">
        <v>4.3215955126207541</v>
      </c>
      <c r="AG103" s="23">
        <v>3209</v>
      </c>
      <c r="AH103" s="23">
        <v>4.1612698412698412</v>
      </c>
      <c r="AI103" s="23">
        <v>3150</v>
      </c>
      <c r="AJ103" s="23">
        <v>4.2403003754693369</v>
      </c>
      <c r="AK103" s="23">
        <v>3196</v>
      </c>
      <c r="AL103" s="23">
        <v>4.2243429286608256</v>
      </c>
      <c r="AM103" s="23">
        <v>3196</v>
      </c>
      <c r="AN103" s="23">
        <v>4.7444824370531551</v>
      </c>
      <c r="AO103" s="23">
        <v>3217</v>
      </c>
      <c r="AP103" s="23">
        <v>4.4965774735532049</v>
      </c>
      <c r="AQ103" s="23">
        <v>3214</v>
      </c>
      <c r="AR103" s="23">
        <v>4.0702247191011232</v>
      </c>
      <c r="AS103" s="23">
        <v>3204</v>
      </c>
      <c r="AT103" s="23">
        <v>3.9317829457364342</v>
      </c>
      <c r="AU103" s="23">
        <v>3225</v>
      </c>
      <c r="AV103" s="23">
        <v>3.419384902143523</v>
      </c>
      <c r="AW103" s="23">
        <v>3219</v>
      </c>
      <c r="AX103" s="23">
        <v>4.353566958698373</v>
      </c>
      <c r="AY103" s="23">
        <v>3196</v>
      </c>
      <c r="AZ103" s="23">
        <v>4.7475788815994999</v>
      </c>
      <c r="BA103" s="23">
        <v>3201</v>
      </c>
      <c r="BB103" s="23">
        <v>4.2932330827067666</v>
      </c>
      <c r="BC103" s="23">
        <v>3192</v>
      </c>
      <c r="BD103" s="23">
        <v>4.4029662354054908</v>
      </c>
      <c r="BE103" s="23">
        <v>3169</v>
      </c>
      <c r="BF103" s="23">
        <v>4.6390197926484449</v>
      </c>
      <c r="BG103" s="23">
        <v>3183</v>
      </c>
      <c r="BH103" s="23">
        <v>4.7889273356401381</v>
      </c>
      <c r="BI103" s="23">
        <v>3179</v>
      </c>
    </row>
    <row r="104" spans="1:61" x14ac:dyDescent="0.25">
      <c r="A104" s="22" t="str">
        <f t="shared" si="2"/>
        <v>2010SERU otherPLANNING, PUBLIC POLICY, &amp; MGMT</v>
      </c>
      <c r="B104" s="23" t="s">
        <v>135</v>
      </c>
      <c r="C104" s="23" t="s">
        <v>480</v>
      </c>
      <c r="D104" s="23" t="s">
        <v>136</v>
      </c>
      <c r="E104" s="23">
        <v>2010</v>
      </c>
      <c r="F104" s="23">
        <v>2</v>
      </c>
      <c r="G104" s="23">
        <v>91</v>
      </c>
      <c r="H104" s="23">
        <v>4.3378378378378377</v>
      </c>
      <c r="I104" s="23">
        <v>74</v>
      </c>
      <c r="J104" s="23">
        <v>4.8108108108108105</v>
      </c>
      <c r="K104" s="23">
        <v>74</v>
      </c>
      <c r="L104" s="23">
        <v>4.5405405405405403</v>
      </c>
      <c r="M104" s="23">
        <v>74</v>
      </c>
      <c r="N104" s="23">
        <v>4.6849315068493151</v>
      </c>
      <c r="O104" s="23">
        <v>73</v>
      </c>
      <c r="P104" s="23">
        <v>4.5135135135135132</v>
      </c>
      <c r="Q104" s="23">
        <v>74</v>
      </c>
      <c r="R104" s="23">
        <v>4.9459459459459456</v>
      </c>
      <c r="S104" s="23">
        <v>74</v>
      </c>
      <c r="T104" s="23">
        <v>4.9189189189189193</v>
      </c>
      <c r="U104" s="23">
        <v>74</v>
      </c>
      <c r="V104" s="23">
        <v>4.4305555555555554</v>
      </c>
      <c r="W104" s="23">
        <v>72</v>
      </c>
      <c r="X104" s="23">
        <v>4.3783783783783781</v>
      </c>
      <c r="Y104" s="23">
        <v>74</v>
      </c>
      <c r="Z104" s="23">
        <v>3.9583333333333335</v>
      </c>
      <c r="AA104" s="23">
        <v>72</v>
      </c>
      <c r="AB104" s="23">
        <v>4.3142857142857141</v>
      </c>
      <c r="AC104" s="23">
        <v>70</v>
      </c>
      <c r="AD104" s="23">
        <v>4.492957746478873</v>
      </c>
      <c r="AE104" s="23">
        <v>71</v>
      </c>
      <c r="AF104" s="23">
        <v>4.5199999999999996</v>
      </c>
      <c r="AG104" s="23">
        <v>75</v>
      </c>
      <c r="AH104" s="23">
        <v>4.4305555555555554</v>
      </c>
      <c r="AI104" s="23">
        <v>72</v>
      </c>
      <c r="AJ104" s="23">
        <v>4.1733333333333329</v>
      </c>
      <c r="AK104" s="23">
        <v>75</v>
      </c>
      <c r="AL104" s="23">
        <v>4.0810810810810807</v>
      </c>
      <c r="AM104" s="23">
        <v>74</v>
      </c>
      <c r="AN104" s="23">
        <v>4.84</v>
      </c>
      <c r="AO104" s="23">
        <v>75</v>
      </c>
      <c r="AP104" s="23">
        <v>4.5066666666666668</v>
      </c>
      <c r="AQ104" s="23">
        <v>75</v>
      </c>
      <c r="AR104" s="23">
        <v>4.3513513513513518</v>
      </c>
      <c r="AS104" s="23">
        <v>74</v>
      </c>
      <c r="AT104" s="23">
        <v>3.96</v>
      </c>
      <c r="AU104" s="23">
        <v>75</v>
      </c>
      <c r="AV104" s="23">
        <v>3.8533333333333335</v>
      </c>
      <c r="AW104" s="23">
        <v>75</v>
      </c>
      <c r="AX104" s="23">
        <v>4.6266666666666669</v>
      </c>
      <c r="AY104" s="23">
        <v>75</v>
      </c>
      <c r="AZ104" s="23">
        <v>4.9178082191780819</v>
      </c>
      <c r="BA104" s="23">
        <v>73</v>
      </c>
      <c r="BB104" s="23">
        <v>4.3066666666666666</v>
      </c>
      <c r="BC104" s="23">
        <v>75</v>
      </c>
      <c r="BD104" s="23">
        <v>4.7866666666666671</v>
      </c>
      <c r="BE104" s="23">
        <v>75</v>
      </c>
      <c r="BF104" s="23">
        <v>4.6266666666666669</v>
      </c>
      <c r="BG104" s="23">
        <v>75</v>
      </c>
      <c r="BH104" s="23">
        <v>4.743243243243243</v>
      </c>
      <c r="BI104" s="23">
        <v>74</v>
      </c>
    </row>
    <row r="105" spans="1:61" x14ac:dyDescent="0.25">
      <c r="A105" s="22" t="str">
        <f t="shared" si="2"/>
        <v>2010SERU otherPLANNING, PUBLIC POLICY, &amp; MGMT</v>
      </c>
      <c r="B105" s="23" t="s">
        <v>484</v>
      </c>
      <c r="C105" s="23" t="s">
        <v>480</v>
      </c>
      <c r="D105" s="23" t="s">
        <v>136</v>
      </c>
      <c r="E105" s="23">
        <v>2010</v>
      </c>
      <c r="F105" s="23">
        <v>2</v>
      </c>
      <c r="G105" s="23">
        <v>17</v>
      </c>
      <c r="H105" s="23">
        <v>5.384615384615385</v>
      </c>
      <c r="I105" s="23">
        <v>13</v>
      </c>
      <c r="J105" s="23">
        <v>5.2307692307692308</v>
      </c>
      <c r="K105" s="23">
        <v>13</v>
      </c>
      <c r="L105" s="23">
        <v>4.5384615384615383</v>
      </c>
      <c r="M105" s="23">
        <v>13</v>
      </c>
      <c r="N105" s="23">
        <v>5</v>
      </c>
      <c r="O105" s="23">
        <v>13</v>
      </c>
      <c r="P105" s="23">
        <v>4.1538461538461542</v>
      </c>
      <c r="Q105" s="23">
        <v>13</v>
      </c>
      <c r="R105" s="23">
        <v>5.3076923076923075</v>
      </c>
      <c r="S105" s="23">
        <v>13</v>
      </c>
      <c r="T105" s="23">
        <v>4.6923076923076925</v>
      </c>
      <c r="U105" s="23">
        <v>13</v>
      </c>
      <c r="V105" s="23">
        <v>4.833333333333333</v>
      </c>
      <c r="W105" s="23">
        <v>12</v>
      </c>
      <c r="X105" s="23">
        <v>4.615384615384615</v>
      </c>
      <c r="Y105" s="23">
        <v>13</v>
      </c>
      <c r="Z105" s="23">
        <v>4.3076923076923075</v>
      </c>
      <c r="AA105" s="23">
        <v>13</v>
      </c>
      <c r="AB105" s="23">
        <v>4.4615384615384617</v>
      </c>
      <c r="AC105" s="23">
        <v>13</v>
      </c>
      <c r="AD105" s="23">
        <v>5.3076923076923075</v>
      </c>
      <c r="AE105" s="23">
        <v>13</v>
      </c>
      <c r="AF105" s="23">
        <v>4.2307692307692308</v>
      </c>
      <c r="AG105" s="23">
        <v>13</v>
      </c>
      <c r="AH105" s="23">
        <v>4.3076923076923075</v>
      </c>
      <c r="AI105" s="23">
        <v>13</v>
      </c>
      <c r="AJ105" s="23">
        <v>4.0769230769230766</v>
      </c>
      <c r="AK105" s="23">
        <v>13</v>
      </c>
      <c r="AL105" s="23">
        <v>4.1538461538461542</v>
      </c>
      <c r="AM105" s="23">
        <v>13</v>
      </c>
      <c r="AN105" s="23">
        <v>5</v>
      </c>
      <c r="AO105" s="23">
        <v>13</v>
      </c>
      <c r="AP105" s="23">
        <v>4.8461538461538458</v>
      </c>
      <c r="AQ105" s="23">
        <v>13</v>
      </c>
      <c r="AR105" s="23">
        <v>4</v>
      </c>
      <c r="AS105" s="23">
        <v>13</v>
      </c>
      <c r="AT105" s="23">
        <v>3.5384615384615383</v>
      </c>
      <c r="AU105" s="23">
        <v>13</v>
      </c>
      <c r="AV105" s="23">
        <v>3.6153846153846154</v>
      </c>
      <c r="AW105" s="23">
        <v>13</v>
      </c>
      <c r="AX105" s="23">
        <v>4.2307692307692308</v>
      </c>
      <c r="AY105" s="23">
        <v>13</v>
      </c>
      <c r="AZ105" s="23">
        <v>4.6923076923076925</v>
      </c>
      <c r="BA105" s="23">
        <v>13</v>
      </c>
      <c r="BB105" s="23">
        <v>4.3076923076923075</v>
      </c>
      <c r="BC105" s="23">
        <v>13</v>
      </c>
      <c r="BD105" s="23">
        <v>4.5384615384615383</v>
      </c>
      <c r="BE105" s="23">
        <v>13</v>
      </c>
      <c r="BF105" s="23">
        <v>4.8461538461538458</v>
      </c>
      <c r="BG105" s="23">
        <v>13</v>
      </c>
      <c r="BH105" s="23">
        <v>4.7692307692307692</v>
      </c>
      <c r="BI105" s="23">
        <v>13</v>
      </c>
    </row>
    <row r="106" spans="1:61" x14ac:dyDescent="0.25">
      <c r="A106" s="22" t="str">
        <f t="shared" si="2"/>
        <v>2010SERU otherGENERAL SOCIAL SCIENCE (Bend)</v>
      </c>
      <c r="B106" s="23" t="s">
        <v>137</v>
      </c>
      <c r="C106" s="23" t="s">
        <v>480</v>
      </c>
      <c r="D106" s="23" t="s">
        <v>138</v>
      </c>
      <c r="E106" s="23">
        <v>2010</v>
      </c>
      <c r="F106" s="23">
        <v>2</v>
      </c>
      <c r="G106" s="23">
        <v>307</v>
      </c>
      <c r="H106" s="23">
        <v>4.8980392156862749</v>
      </c>
      <c r="I106" s="23">
        <v>255</v>
      </c>
      <c r="J106" s="23">
        <v>4.6901960784313728</v>
      </c>
      <c r="K106" s="23">
        <v>255</v>
      </c>
      <c r="L106" s="23">
        <v>4.3882352941176475</v>
      </c>
      <c r="M106" s="23">
        <v>255</v>
      </c>
      <c r="N106" s="23">
        <v>4.3764705882352946</v>
      </c>
      <c r="O106" s="23">
        <v>255</v>
      </c>
      <c r="P106" s="23">
        <v>4.0313725490196077</v>
      </c>
      <c r="Q106" s="23">
        <v>255</v>
      </c>
      <c r="R106" s="23">
        <v>4.94921875</v>
      </c>
      <c r="S106" s="23">
        <v>256</v>
      </c>
      <c r="T106" s="23">
        <v>4.3188976377952759</v>
      </c>
      <c r="U106" s="23">
        <v>254</v>
      </c>
      <c r="V106" s="23">
        <v>4.106299212598425</v>
      </c>
      <c r="W106" s="23">
        <v>254</v>
      </c>
      <c r="X106" s="23">
        <v>4.1771653543307083</v>
      </c>
      <c r="Y106" s="23">
        <v>254</v>
      </c>
      <c r="Z106" s="23">
        <v>3.810810810810811</v>
      </c>
      <c r="AA106" s="23">
        <v>37</v>
      </c>
      <c r="AB106" s="23">
        <v>4.2162162162162158</v>
      </c>
      <c r="AC106" s="23">
        <v>37</v>
      </c>
      <c r="AD106" s="23">
        <v>4.243243243243243</v>
      </c>
      <c r="AE106" s="23">
        <v>37</v>
      </c>
      <c r="AF106" s="23">
        <v>4.3267716535433074</v>
      </c>
      <c r="AG106" s="23">
        <v>254</v>
      </c>
      <c r="AH106" s="23">
        <v>4.1811023622047241</v>
      </c>
      <c r="AI106" s="23">
        <v>254</v>
      </c>
      <c r="AJ106" s="23">
        <v>4.2648221343873516</v>
      </c>
      <c r="AK106" s="23">
        <v>253</v>
      </c>
      <c r="AL106" s="23">
        <v>4.2549800796812747</v>
      </c>
      <c r="AM106" s="23">
        <v>251</v>
      </c>
      <c r="AN106" s="23">
        <v>4.4666666666666668</v>
      </c>
      <c r="AO106" s="23">
        <v>255</v>
      </c>
      <c r="AP106" s="23">
        <v>4.271653543307087</v>
      </c>
      <c r="AQ106" s="23">
        <v>254</v>
      </c>
      <c r="AR106" s="23">
        <v>4.0390625</v>
      </c>
      <c r="AS106" s="23">
        <v>256</v>
      </c>
      <c r="AT106" s="23">
        <v>3.9921568627450981</v>
      </c>
      <c r="AU106" s="23">
        <v>255</v>
      </c>
      <c r="AV106" s="23">
        <v>3.78515625</v>
      </c>
      <c r="AW106" s="23">
        <v>256</v>
      </c>
      <c r="AX106" s="23">
        <v>4.3960784313725494</v>
      </c>
      <c r="AY106" s="23">
        <v>255</v>
      </c>
      <c r="AZ106" s="23">
        <v>4.2749003984063743</v>
      </c>
      <c r="BA106" s="23">
        <v>251</v>
      </c>
      <c r="BB106" s="23">
        <v>4.0784313725490193</v>
      </c>
      <c r="BC106" s="23">
        <v>255</v>
      </c>
      <c r="BD106" s="23">
        <v>4.4743083003952568</v>
      </c>
      <c r="BE106" s="23">
        <v>253</v>
      </c>
      <c r="BF106" s="23">
        <v>4.541501976284585</v>
      </c>
      <c r="BG106" s="23">
        <v>253</v>
      </c>
      <c r="BH106" s="23">
        <v>4.658823529411765</v>
      </c>
      <c r="BI106" s="23">
        <v>255</v>
      </c>
    </row>
    <row r="107" spans="1:61" x14ac:dyDescent="0.25">
      <c r="A107" s="22" t="str">
        <f t="shared" si="2"/>
        <v>2010SERU otherANTHROPOLOGY</v>
      </c>
      <c r="B107" s="23" t="s">
        <v>139</v>
      </c>
      <c r="C107" s="23" t="s">
        <v>480</v>
      </c>
      <c r="D107" s="23" t="s">
        <v>140</v>
      </c>
      <c r="E107" s="23">
        <v>2010</v>
      </c>
      <c r="F107" s="23">
        <v>2</v>
      </c>
      <c r="G107" s="23">
        <v>809</v>
      </c>
      <c r="H107" s="23">
        <v>5.0350364963503651</v>
      </c>
      <c r="I107" s="23">
        <v>685</v>
      </c>
      <c r="J107" s="23">
        <v>4.9225146198830405</v>
      </c>
      <c r="K107" s="23">
        <v>684</v>
      </c>
      <c r="L107" s="23">
        <v>4.5653450807635831</v>
      </c>
      <c r="M107" s="23">
        <v>681</v>
      </c>
      <c r="N107" s="23">
        <v>4.6886930983847286</v>
      </c>
      <c r="O107" s="23">
        <v>681</v>
      </c>
      <c r="P107" s="23">
        <v>4.3249630723781385</v>
      </c>
      <c r="Q107" s="23">
        <v>677</v>
      </c>
      <c r="R107" s="23">
        <v>5.1973875181422349</v>
      </c>
      <c r="S107" s="23">
        <v>689</v>
      </c>
      <c r="T107" s="23">
        <v>4.7587209302325579</v>
      </c>
      <c r="U107" s="23">
        <v>688</v>
      </c>
      <c r="V107" s="23">
        <v>4.4804063860667638</v>
      </c>
      <c r="W107" s="23">
        <v>689</v>
      </c>
      <c r="X107" s="23">
        <v>4.3938953488372094</v>
      </c>
      <c r="Y107" s="23">
        <v>688</v>
      </c>
      <c r="Z107" s="23">
        <v>4.1184210526315788</v>
      </c>
      <c r="AA107" s="23">
        <v>608</v>
      </c>
      <c r="AB107" s="23">
        <v>4.3879598662207355</v>
      </c>
      <c r="AC107" s="23">
        <v>598</v>
      </c>
      <c r="AD107" s="23">
        <v>4.8302828618968388</v>
      </c>
      <c r="AE107" s="23">
        <v>601</v>
      </c>
      <c r="AF107" s="23">
        <v>4.5508720930232558</v>
      </c>
      <c r="AG107" s="23">
        <v>688</v>
      </c>
      <c r="AH107" s="23">
        <v>4.2263868065967021</v>
      </c>
      <c r="AI107" s="23">
        <v>667</v>
      </c>
      <c r="AJ107" s="23">
        <v>4.3770250368188517</v>
      </c>
      <c r="AK107" s="23">
        <v>679</v>
      </c>
      <c r="AL107" s="23">
        <v>4.5817378497790866</v>
      </c>
      <c r="AM107" s="23">
        <v>679</v>
      </c>
      <c r="AN107" s="23">
        <v>5.0145560407569141</v>
      </c>
      <c r="AO107" s="23">
        <v>687</v>
      </c>
      <c r="AP107" s="23">
        <v>4.6341107871720117</v>
      </c>
      <c r="AQ107" s="23">
        <v>686</v>
      </c>
      <c r="AR107" s="23">
        <v>4.2920353982300883</v>
      </c>
      <c r="AS107" s="23">
        <v>678</v>
      </c>
      <c r="AT107" s="23">
        <v>4.1698113207547172</v>
      </c>
      <c r="AU107" s="23">
        <v>689</v>
      </c>
      <c r="AV107" s="23">
        <v>3.9491279069767442</v>
      </c>
      <c r="AW107" s="23">
        <v>688</v>
      </c>
      <c r="AX107" s="23">
        <v>4.6550218340611353</v>
      </c>
      <c r="AY107" s="23">
        <v>687</v>
      </c>
      <c r="AZ107" s="23">
        <v>5.0381791483113068</v>
      </c>
      <c r="BA107" s="23">
        <v>681</v>
      </c>
      <c r="BB107" s="23">
        <v>4.3137829912023458</v>
      </c>
      <c r="BC107" s="23">
        <v>682</v>
      </c>
      <c r="BD107" s="23">
        <v>4.5519765739385063</v>
      </c>
      <c r="BE107" s="23">
        <v>683</v>
      </c>
      <c r="BF107" s="23">
        <v>4.7522255192878342</v>
      </c>
      <c r="BG107" s="23">
        <v>674</v>
      </c>
      <c r="BH107" s="23">
        <v>4.9101620029455084</v>
      </c>
      <c r="BI107" s="23">
        <v>679</v>
      </c>
    </row>
    <row r="108" spans="1:61" x14ac:dyDescent="0.25">
      <c r="A108" s="22" t="str">
        <f t="shared" si="2"/>
        <v>2010SERU otherECONOMICS</v>
      </c>
      <c r="B108" s="23" t="s">
        <v>141</v>
      </c>
      <c r="C108" s="23" t="s">
        <v>480</v>
      </c>
      <c r="D108" s="23" t="s">
        <v>142</v>
      </c>
      <c r="E108" s="23">
        <v>2010</v>
      </c>
      <c r="F108" s="23">
        <v>2</v>
      </c>
      <c r="G108" s="23">
        <v>1556</v>
      </c>
      <c r="H108" s="23">
        <v>4.8120967741935488</v>
      </c>
      <c r="I108" s="23">
        <v>1240</v>
      </c>
      <c r="J108" s="23">
        <v>4.8672064777327932</v>
      </c>
      <c r="K108" s="23">
        <v>1235</v>
      </c>
      <c r="L108" s="23">
        <v>4.4375</v>
      </c>
      <c r="M108" s="23">
        <v>1232</v>
      </c>
      <c r="N108" s="23">
        <v>4.303005686433794</v>
      </c>
      <c r="O108" s="23">
        <v>1231</v>
      </c>
      <c r="P108" s="23">
        <v>3.6905349794238682</v>
      </c>
      <c r="Q108" s="23">
        <v>1215</v>
      </c>
      <c r="R108" s="23">
        <v>4.5496368038740922</v>
      </c>
      <c r="S108" s="23">
        <v>1239</v>
      </c>
      <c r="T108" s="23">
        <v>4.1089588377723967</v>
      </c>
      <c r="U108" s="23">
        <v>1239</v>
      </c>
      <c r="V108" s="23">
        <v>3.8612012987012987</v>
      </c>
      <c r="W108" s="23">
        <v>1232</v>
      </c>
      <c r="X108" s="23">
        <v>3.8178137651821862</v>
      </c>
      <c r="Y108" s="23">
        <v>1235</v>
      </c>
      <c r="Z108" s="23">
        <v>3.9897864438254409</v>
      </c>
      <c r="AA108" s="23">
        <v>1077</v>
      </c>
      <c r="AB108" s="23">
        <v>4.0479323308270674</v>
      </c>
      <c r="AC108" s="23">
        <v>1064</v>
      </c>
      <c r="AD108" s="23">
        <v>4.3033175355450233</v>
      </c>
      <c r="AE108" s="23">
        <v>1055</v>
      </c>
      <c r="AF108" s="23">
        <v>4.1315577078288941</v>
      </c>
      <c r="AG108" s="23">
        <v>1239</v>
      </c>
      <c r="AH108" s="23">
        <v>3.971217105263158</v>
      </c>
      <c r="AI108" s="23">
        <v>1216</v>
      </c>
      <c r="AJ108" s="23">
        <v>4.1407648494711147</v>
      </c>
      <c r="AK108" s="23">
        <v>1229</v>
      </c>
      <c r="AL108" s="23">
        <v>4.1835905767668562</v>
      </c>
      <c r="AM108" s="23">
        <v>1231</v>
      </c>
      <c r="AN108" s="23">
        <v>4.3147699757869251</v>
      </c>
      <c r="AO108" s="23">
        <v>1239</v>
      </c>
      <c r="AP108" s="23">
        <v>4.0299110751818921</v>
      </c>
      <c r="AQ108" s="23">
        <v>1237</v>
      </c>
      <c r="AR108" s="23">
        <v>4.098466505246166</v>
      </c>
      <c r="AS108" s="23">
        <v>1239</v>
      </c>
      <c r="AT108" s="23">
        <v>4.050040355125101</v>
      </c>
      <c r="AU108" s="23">
        <v>1239</v>
      </c>
      <c r="AV108" s="23">
        <v>3.5028157683024941</v>
      </c>
      <c r="AW108" s="23">
        <v>1243</v>
      </c>
      <c r="AX108" s="23">
        <v>4.2396425670186844</v>
      </c>
      <c r="AY108" s="23">
        <v>1231</v>
      </c>
      <c r="AZ108" s="23">
        <v>4.4987775061124697</v>
      </c>
      <c r="BA108" s="23">
        <v>1227</v>
      </c>
      <c r="BB108" s="23">
        <v>3.759183673469388</v>
      </c>
      <c r="BC108" s="23">
        <v>1225</v>
      </c>
      <c r="BD108" s="23">
        <v>4.1217320261437909</v>
      </c>
      <c r="BE108" s="23">
        <v>1224</v>
      </c>
      <c r="BF108" s="23">
        <v>4.5544635544635543</v>
      </c>
      <c r="BG108" s="23">
        <v>1221</v>
      </c>
      <c r="BH108" s="23">
        <v>4.6330049261083746</v>
      </c>
      <c r="BI108" s="23">
        <v>1218</v>
      </c>
    </row>
    <row r="109" spans="1:61" x14ac:dyDescent="0.25">
      <c r="A109" s="22" t="str">
        <f t="shared" si="2"/>
        <v>2010SERU otherGEOGRAPHY</v>
      </c>
      <c r="B109" s="23" t="s">
        <v>143</v>
      </c>
      <c r="C109" s="23" t="s">
        <v>480</v>
      </c>
      <c r="D109" s="23" t="s">
        <v>144</v>
      </c>
      <c r="E109" s="23">
        <v>2010</v>
      </c>
      <c r="F109" s="23">
        <v>2</v>
      </c>
      <c r="G109" s="23">
        <v>115</v>
      </c>
      <c r="H109" s="23">
        <v>4.9891304347826084</v>
      </c>
      <c r="I109" s="23">
        <v>92</v>
      </c>
      <c r="J109" s="23">
        <v>4.8152173913043477</v>
      </c>
      <c r="K109" s="23">
        <v>92</v>
      </c>
      <c r="L109" s="23">
        <v>4.2826086956521738</v>
      </c>
      <c r="M109" s="23">
        <v>92</v>
      </c>
      <c r="N109" s="23">
        <v>4.1739130434782608</v>
      </c>
      <c r="O109" s="23">
        <v>92</v>
      </c>
      <c r="P109" s="23">
        <v>3.7472527472527473</v>
      </c>
      <c r="Q109" s="23">
        <v>91</v>
      </c>
      <c r="R109" s="23">
        <v>4.8695652173913047</v>
      </c>
      <c r="S109" s="23">
        <v>92</v>
      </c>
      <c r="T109" s="23">
        <v>4.6630434782608692</v>
      </c>
      <c r="U109" s="23">
        <v>92</v>
      </c>
      <c r="V109" s="23">
        <v>4.0329670329670328</v>
      </c>
      <c r="W109" s="23">
        <v>91</v>
      </c>
      <c r="X109" s="23">
        <v>4.0869565217391308</v>
      </c>
      <c r="Y109" s="23">
        <v>92</v>
      </c>
      <c r="Z109" s="23">
        <v>4.2222222222222223</v>
      </c>
      <c r="AA109" s="23">
        <v>81</v>
      </c>
      <c r="AB109" s="23">
        <v>4.5443037974683547</v>
      </c>
      <c r="AC109" s="23">
        <v>79</v>
      </c>
      <c r="AD109" s="23">
        <v>4.7468354430379751</v>
      </c>
      <c r="AE109" s="23">
        <v>79</v>
      </c>
      <c r="AF109" s="23">
        <v>4.4065934065934069</v>
      </c>
      <c r="AG109" s="23">
        <v>91</v>
      </c>
      <c r="AH109" s="23">
        <v>4.0229885057471266</v>
      </c>
      <c r="AI109" s="23">
        <v>87</v>
      </c>
      <c r="AJ109" s="23">
        <v>4.213483146067416</v>
      </c>
      <c r="AK109" s="23">
        <v>89</v>
      </c>
      <c r="AL109" s="23">
        <v>4.5326086956521738</v>
      </c>
      <c r="AM109" s="23">
        <v>92</v>
      </c>
      <c r="AN109" s="23">
        <v>4.8369565217391308</v>
      </c>
      <c r="AO109" s="23">
        <v>92</v>
      </c>
      <c r="AP109" s="23">
        <v>4.5434782608695654</v>
      </c>
      <c r="AQ109" s="23">
        <v>92</v>
      </c>
      <c r="AR109" s="23">
        <v>3.9780219780219781</v>
      </c>
      <c r="AS109" s="23">
        <v>91</v>
      </c>
      <c r="AT109" s="23">
        <v>4.0108695652173916</v>
      </c>
      <c r="AU109" s="23">
        <v>92</v>
      </c>
      <c r="AV109" s="23">
        <v>4.0434782608695654</v>
      </c>
      <c r="AW109" s="23">
        <v>92</v>
      </c>
      <c r="AX109" s="23">
        <v>4.6847826086956523</v>
      </c>
      <c r="AY109" s="23">
        <v>92</v>
      </c>
      <c r="AZ109" s="23">
        <v>4.8695652173913047</v>
      </c>
      <c r="BA109" s="23">
        <v>92</v>
      </c>
      <c r="BB109" s="23">
        <v>4.3260869565217392</v>
      </c>
      <c r="BC109" s="23">
        <v>92</v>
      </c>
      <c r="BD109" s="23">
        <v>4.3</v>
      </c>
      <c r="BE109" s="23">
        <v>90</v>
      </c>
      <c r="BF109" s="23">
        <v>4.7159090909090908</v>
      </c>
      <c r="BG109" s="23">
        <v>88</v>
      </c>
      <c r="BH109" s="23">
        <v>4.7840909090909092</v>
      </c>
      <c r="BI109" s="23">
        <v>88</v>
      </c>
    </row>
    <row r="110" spans="1:61" x14ac:dyDescent="0.25">
      <c r="A110" s="22" t="str">
        <f t="shared" si="2"/>
        <v>2010SERU otherPOLITICAL SCIENCE</v>
      </c>
      <c r="B110" s="23" t="s">
        <v>145</v>
      </c>
      <c r="C110" s="23" t="s">
        <v>480</v>
      </c>
      <c r="D110" s="23" t="s">
        <v>146</v>
      </c>
      <c r="E110" s="23">
        <v>2010</v>
      </c>
      <c r="F110" s="23">
        <v>2</v>
      </c>
      <c r="G110" s="23">
        <v>2001</v>
      </c>
      <c r="H110" s="23">
        <v>5.0288944723618094</v>
      </c>
      <c r="I110" s="23">
        <v>1592</v>
      </c>
      <c r="J110" s="23">
        <v>4.901577287066246</v>
      </c>
      <c r="K110" s="23">
        <v>1585</v>
      </c>
      <c r="L110" s="23">
        <v>4.7102272727272725</v>
      </c>
      <c r="M110" s="23">
        <v>1584</v>
      </c>
      <c r="N110" s="23">
        <v>4.7381404174573056</v>
      </c>
      <c r="O110" s="23">
        <v>1581</v>
      </c>
      <c r="P110" s="23">
        <v>4.2134688691232531</v>
      </c>
      <c r="Q110" s="23">
        <v>1574</v>
      </c>
      <c r="R110" s="23">
        <v>5.2841839949590419</v>
      </c>
      <c r="S110" s="23">
        <v>1587</v>
      </c>
      <c r="T110" s="23">
        <v>4.6287878787878789</v>
      </c>
      <c r="U110" s="23">
        <v>1584</v>
      </c>
      <c r="V110" s="23">
        <v>4.3470031545741321</v>
      </c>
      <c r="W110" s="23">
        <v>1585</v>
      </c>
      <c r="X110" s="23">
        <v>4.3310170562223629</v>
      </c>
      <c r="Y110" s="23">
        <v>1583</v>
      </c>
      <c r="Z110" s="23">
        <v>4.1366322008862628</v>
      </c>
      <c r="AA110" s="23">
        <v>1354</v>
      </c>
      <c r="AB110" s="23">
        <v>4.2802973977695169</v>
      </c>
      <c r="AC110" s="23">
        <v>1345</v>
      </c>
      <c r="AD110" s="23">
        <v>4.6909227306826704</v>
      </c>
      <c r="AE110" s="23">
        <v>1333</v>
      </c>
      <c r="AF110" s="23">
        <v>4.270833333333333</v>
      </c>
      <c r="AG110" s="23">
        <v>1584</v>
      </c>
      <c r="AH110" s="23">
        <v>4.0526315789473681</v>
      </c>
      <c r="AI110" s="23">
        <v>1558</v>
      </c>
      <c r="AJ110" s="23">
        <v>4.2003816793893129</v>
      </c>
      <c r="AK110" s="23">
        <v>1572</v>
      </c>
      <c r="AL110" s="23">
        <v>4.2511182108626198</v>
      </c>
      <c r="AM110" s="23">
        <v>1565</v>
      </c>
      <c r="AN110" s="23">
        <v>4.8136882129277563</v>
      </c>
      <c r="AO110" s="23">
        <v>1578</v>
      </c>
      <c r="AP110" s="23">
        <v>4.4208860759493671</v>
      </c>
      <c r="AQ110" s="23">
        <v>1580</v>
      </c>
      <c r="AR110" s="23">
        <v>4.0367553865652726</v>
      </c>
      <c r="AS110" s="23">
        <v>1578</v>
      </c>
      <c r="AT110" s="23">
        <v>3.9658875552747945</v>
      </c>
      <c r="AU110" s="23">
        <v>1583</v>
      </c>
      <c r="AV110" s="23">
        <v>3.4558080808080809</v>
      </c>
      <c r="AW110" s="23">
        <v>1584</v>
      </c>
      <c r="AX110" s="23">
        <v>4.3625396825396825</v>
      </c>
      <c r="AY110" s="23">
        <v>1575</v>
      </c>
      <c r="AZ110" s="23">
        <v>4.8605095541401271</v>
      </c>
      <c r="BA110" s="23">
        <v>1570</v>
      </c>
      <c r="BB110" s="23">
        <v>4.0095724313975749</v>
      </c>
      <c r="BC110" s="23">
        <v>1567</v>
      </c>
      <c r="BD110" s="23">
        <v>4.5219605346912797</v>
      </c>
      <c r="BE110" s="23">
        <v>1571</v>
      </c>
      <c r="BF110" s="23">
        <v>4.6308767471410421</v>
      </c>
      <c r="BG110" s="23">
        <v>1574</v>
      </c>
      <c r="BH110" s="23">
        <v>4.7605095541401274</v>
      </c>
      <c r="BI110" s="23">
        <v>1570</v>
      </c>
    </row>
    <row r="111" spans="1:61" x14ac:dyDescent="0.25">
      <c r="A111" s="22" t="str">
        <f t="shared" si="2"/>
        <v>2010SERU otherSOCIOLOGY</v>
      </c>
      <c r="B111" s="23" t="s">
        <v>147</v>
      </c>
      <c r="C111" s="23" t="s">
        <v>480</v>
      </c>
      <c r="D111" s="23" t="s">
        <v>148</v>
      </c>
      <c r="E111" s="23">
        <v>2010</v>
      </c>
      <c r="F111" s="23">
        <v>2</v>
      </c>
      <c r="G111" s="23">
        <v>1543</v>
      </c>
      <c r="H111" s="23">
        <v>4.791800643086817</v>
      </c>
      <c r="I111" s="23">
        <v>1244</v>
      </c>
      <c r="J111" s="23">
        <v>4.7815533980582527</v>
      </c>
      <c r="K111" s="23">
        <v>1236</v>
      </c>
      <c r="L111" s="23">
        <v>4.4866612772837513</v>
      </c>
      <c r="M111" s="23">
        <v>1237</v>
      </c>
      <c r="N111" s="23">
        <v>4.5574433656957929</v>
      </c>
      <c r="O111" s="23">
        <v>1236</v>
      </c>
      <c r="P111" s="23">
        <v>4.2322738386308068</v>
      </c>
      <c r="Q111" s="23">
        <v>1227</v>
      </c>
      <c r="R111" s="23">
        <v>5.0610441767068277</v>
      </c>
      <c r="S111" s="23">
        <v>1245</v>
      </c>
      <c r="T111" s="23">
        <v>4.619774919614148</v>
      </c>
      <c r="U111" s="23">
        <v>1244</v>
      </c>
      <c r="V111" s="23">
        <v>4.3062700964630229</v>
      </c>
      <c r="W111" s="23">
        <v>1244</v>
      </c>
      <c r="X111" s="23">
        <v>4.2947791164658637</v>
      </c>
      <c r="Y111" s="23">
        <v>1245</v>
      </c>
      <c r="Z111" s="23">
        <v>4.254192409532215</v>
      </c>
      <c r="AA111" s="23">
        <v>1133</v>
      </c>
      <c r="AB111" s="23">
        <v>4.3065236818588026</v>
      </c>
      <c r="AC111" s="23">
        <v>1119</v>
      </c>
      <c r="AD111" s="23">
        <v>4.7206803939122652</v>
      </c>
      <c r="AE111" s="23">
        <v>1117</v>
      </c>
      <c r="AF111" s="23">
        <v>4.4011299435028253</v>
      </c>
      <c r="AG111" s="23">
        <v>1239</v>
      </c>
      <c r="AH111" s="23">
        <v>4.2334693877551022</v>
      </c>
      <c r="AI111" s="23">
        <v>1225</v>
      </c>
      <c r="AJ111" s="23">
        <v>4.3365695792880263</v>
      </c>
      <c r="AK111" s="23">
        <v>1236</v>
      </c>
      <c r="AL111" s="23">
        <v>4.3790584415584419</v>
      </c>
      <c r="AM111" s="23">
        <v>1232</v>
      </c>
      <c r="AN111" s="23">
        <v>4.7318255250403878</v>
      </c>
      <c r="AO111" s="23">
        <v>1238</v>
      </c>
      <c r="AP111" s="23">
        <v>4.526358475263585</v>
      </c>
      <c r="AQ111" s="23">
        <v>1233</v>
      </c>
      <c r="AR111" s="23">
        <v>4.0979757085020241</v>
      </c>
      <c r="AS111" s="23">
        <v>1235</v>
      </c>
      <c r="AT111" s="23">
        <v>3.8888888888888888</v>
      </c>
      <c r="AU111" s="23">
        <v>1242</v>
      </c>
      <c r="AV111" s="23">
        <v>3.5935483870967744</v>
      </c>
      <c r="AW111" s="23">
        <v>1240</v>
      </c>
      <c r="AX111" s="23">
        <v>4.3910931174089072</v>
      </c>
      <c r="AY111" s="23">
        <v>1235</v>
      </c>
      <c r="AZ111" s="23">
        <v>4.5684039087947879</v>
      </c>
      <c r="BA111" s="23">
        <v>1228</v>
      </c>
      <c r="BB111" s="23">
        <v>4.133225020308692</v>
      </c>
      <c r="BC111" s="23">
        <v>1231</v>
      </c>
      <c r="BD111" s="23">
        <v>4.4305555555555554</v>
      </c>
      <c r="BE111" s="23">
        <v>1224</v>
      </c>
      <c r="BF111" s="23">
        <v>4.695510204081633</v>
      </c>
      <c r="BG111" s="23">
        <v>1225</v>
      </c>
      <c r="BH111" s="23">
        <v>4.8144499178981937</v>
      </c>
      <c r="BI111" s="23">
        <v>1218</v>
      </c>
    </row>
    <row r="112" spans="1:61" x14ac:dyDescent="0.25">
      <c r="A112" s="22" t="str">
        <f t="shared" si="2"/>
        <v>2010SERU otherDANCE</v>
      </c>
      <c r="B112" s="23" t="s">
        <v>149</v>
      </c>
      <c r="C112" s="23" t="s">
        <v>480</v>
      </c>
      <c r="D112" s="23" t="s">
        <v>150</v>
      </c>
      <c r="E112" s="23">
        <v>2010</v>
      </c>
      <c r="F112" s="23">
        <v>2</v>
      </c>
      <c r="G112" s="23">
        <v>87</v>
      </c>
      <c r="H112" s="23">
        <v>5.0555555555555554</v>
      </c>
      <c r="I112" s="23">
        <v>72</v>
      </c>
      <c r="J112" s="23">
        <v>4.6338028169014081</v>
      </c>
      <c r="K112" s="23">
        <v>71</v>
      </c>
      <c r="L112" s="23">
        <v>4.4861111111111107</v>
      </c>
      <c r="M112" s="23">
        <v>72</v>
      </c>
      <c r="N112" s="23">
        <v>4.6428571428571432</v>
      </c>
      <c r="O112" s="23">
        <v>70</v>
      </c>
      <c r="P112" s="23">
        <v>4.9285714285714288</v>
      </c>
      <c r="Q112" s="23">
        <v>70</v>
      </c>
      <c r="R112" s="23">
        <v>4.6944444444444446</v>
      </c>
      <c r="S112" s="23">
        <v>72</v>
      </c>
      <c r="T112" s="23">
        <v>4.4722222222222223</v>
      </c>
      <c r="U112" s="23">
        <v>72</v>
      </c>
      <c r="V112" s="23">
        <v>4.208333333333333</v>
      </c>
      <c r="W112" s="23">
        <v>72</v>
      </c>
      <c r="X112" s="23">
        <v>4.2361111111111107</v>
      </c>
      <c r="Y112" s="23">
        <v>72</v>
      </c>
      <c r="Z112" s="23">
        <v>4.0158730158730158</v>
      </c>
      <c r="AA112" s="23">
        <v>63</v>
      </c>
      <c r="AB112" s="23">
        <v>4.639344262295082</v>
      </c>
      <c r="AC112" s="23">
        <v>61</v>
      </c>
      <c r="AD112" s="23">
        <v>4.8524590163934427</v>
      </c>
      <c r="AE112" s="23">
        <v>61</v>
      </c>
      <c r="AF112" s="23">
        <v>4.901408450704225</v>
      </c>
      <c r="AG112" s="23">
        <v>71</v>
      </c>
      <c r="AH112" s="23">
        <v>4.6142857142857139</v>
      </c>
      <c r="AI112" s="23">
        <v>70</v>
      </c>
      <c r="AJ112" s="23">
        <v>4.5714285714285712</v>
      </c>
      <c r="AK112" s="23">
        <v>70</v>
      </c>
      <c r="AL112" s="23">
        <v>4.788732394366197</v>
      </c>
      <c r="AM112" s="23">
        <v>71</v>
      </c>
      <c r="AN112" s="23">
        <v>5.1857142857142859</v>
      </c>
      <c r="AO112" s="23">
        <v>70</v>
      </c>
      <c r="AP112" s="23">
        <v>4.7352941176470589</v>
      </c>
      <c r="AQ112" s="23">
        <v>68</v>
      </c>
      <c r="AR112" s="23">
        <v>4.3</v>
      </c>
      <c r="AS112" s="23">
        <v>70</v>
      </c>
      <c r="AT112" s="23">
        <v>4.408450704225352</v>
      </c>
      <c r="AU112" s="23">
        <v>71</v>
      </c>
      <c r="AV112" s="23">
        <v>4.507042253521127</v>
      </c>
      <c r="AW112" s="23">
        <v>71</v>
      </c>
      <c r="AX112" s="23">
        <v>4.9285714285714288</v>
      </c>
      <c r="AY112" s="23">
        <v>70</v>
      </c>
      <c r="AZ112" s="23">
        <v>4.9285714285714288</v>
      </c>
      <c r="BA112" s="23">
        <v>70</v>
      </c>
      <c r="BB112" s="23">
        <v>4.957746478873239</v>
      </c>
      <c r="BC112" s="23">
        <v>71</v>
      </c>
      <c r="BD112" s="23">
        <v>4.5428571428571427</v>
      </c>
      <c r="BE112" s="23">
        <v>70</v>
      </c>
      <c r="BF112" s="23">
        <v>4.6428571428571432</v>
      </c>
      <c r="BG112" s="23">
        <v>70</v>
      </c>
      <c r="BH112" s="23">
        <v>4.7571428571428571</v>
      </c>
      <c r="BI112" s="23">
        <v>70</v>
      </c>
    </row>
    <row r="113" spans="1:61" x14ac:dyDescent="0.25">
      <c r="A113" s="22" t="str">
        <f t="shared" si="2"/>
        <v>2010SERU otherPRODUCT DESIGN</v>
      </c>
      <c r="B113" s="23" t="s">
        <v>151</v>
      </c>
      <c r="C113" s="23" t="s">
        <v>480</v>
      </c>
      <c r="D113" s="23" t="s">
        <v>152</v>
      </c>
      <c r="E113" s="23">
        <v>2010</v>
      </c>
      <c r="F113" s="23">
        <v>2</v>
      </c>
      <c r="G113" s="23">
        <v>48</v>
      </c>
      <c r="H113" s="23">
        <v>3.8857142857142857</v>
      </c>
      <c r="I113" s="23">
        <v>35</v>
      </c>
      <c r="J113" s="23">
        <v>4.4000000000000004</v>
      </c>
      <c r="K113" s="23">
        <v>35</v>
      </c>
      <c r="L113" s="23">
        <v>3.8</v>
      </c>
      <c r="M113" s="23">
        <v>35</v>
      </c>
      <c r="N113" s="23">
        <v>4.0857142857142854</v>
      </c>
      <c r="O113" s="23">
        <v>35</v>
      </c>
      <c r="P113" s="23">
        <v>5.0882352941176467</v>
      </c>
      <c r="Q113" s="23">
        <v>34</v>
      </c>
      <c r="R113" s="23">
        <v>4.3428571428571425</v>
      </c>
      <c r="S113" s="23">
        <v>35</v>
      </c>
      <c r="T113" s="23">
        <v>4.9142857142857146</v>
      </c>
      <c r="U113" s="23">
        <v>35</v>
      </c>
      <c r="V113" s="23">
        <v>4.4857142857142858</v>
      </c>
      <c r="W113" s="23">
        <v>35</v>
      </c>
      <c r="X113" s="23">
        <v>4.3142857142857141</v>
      </c>
      <c r="Y113" s="23">
        <v>35</v>
      </c>
      <c r="Z113" s="23">
        <v>4.166666666666667</v>
      </c>
      <c r="AA113" s="23">
        <v>18</v>
      </c>
      <c r="AB113" s="23">
        <v>4.333333333333333</v>
      </c>
      <c r="AC113" s="23">
        <v>18</v>
      </c>
      <c r="AD113" s="23">
        <v>4.6111111111111107</v>
      </c>
      <c r="AE113" s="23">
        <v>18</v>
      </c>
      <c r="AF113" s="23">
        <v>4.5999999999999996</v>
      </c>
      <c r="AG113" s="23">
        <v>35</v>
      </c>
      <c r="AH113" s="23">
        <v>4.371428571428571</v>
      </c>
      <c r="AI113" s="23">
        <v>35</v>
      </c>
      <c r="AJ113" s="23">
        <v>4.4571428571428573</v>
      </c>
      <c r="AK113" s="23">
        <v>35</v>
      </c>
      <c r="AL113" s="23">
        <v>4.5999999999999996</v>
      </c>
      <c r="AM113" s="23">
        <v>35</v>
      </c>
      <c r="AN113" s="23">
        <v>4.8571428571428568</v>
      </c>
      <c r="AO113" s="23">
        <v>35</v>
      </c>
      <c r="AP113" s="23">
        <v>4.628571428571429</v>
      </c>
      <c r="AQ113" s="23">
        <v>35</v>
      </c>
      <c r="AR113" s="23">
        <v>4.0285714285714285</v>
      </c>
      <c r="AS113" s="23">
        <v>35</v>
      </c>
      <c r="AT113" s="23">
        <v>4</v>
      </c>
      <c r="AU113" s="23">
        <v>35</v>
      </c>
      <c r="AV113" s="23">
        <v>4.5142857142857142</v>
      </c>
      <c r="AW113" s="23">
        <v>35</v>
      </c>
      <c r="AX113" s="23">
        <v>4.7142857142857144</v>
      </c>
      <c r="AY113" s="23">
        <v>35</v>
      </c>
      <c r="AZ113" s="23">
        <v>5.1714285714285717</v>
      </c>
      <c r="BA113" s="23">
        <v>35</v>
      </c>
      <c r="BB113" s="23">
        <v>4.3529411764705879</v>
      </c>
      <c r="BC113" s="23">
        <v>34</v>
      </c>
      <c r="BD113" s="23">
        <v>4.0857142857142854</v>
      </c>
      <c r="BE113" s="23">
        <v>35</v>
      </c>
      <c r="BF113" s="23">
        <v>4.2857142857142856</v>
      </c>
      <c r="BG113" s="23">
        <v>35</v>
      </c>
      <c r="BH113" s="23">
        <v>4.3428571428571425</v>
      </c>
      <c r="BI113" s="23">
        <v>35</v>
      </c>
    </row>
    <row r="114" spans="1:61" x14ac:dyDescent="0.25">
      <c r="A114" s="22" t="str">
        <f t="shared" si="2"/>
        <v>2010SERU otherTHEATRE ARTS</v>
      </c>
      <c r="B114" s="23" t="s">
        <v>153</v>
      </c>
      <c r="C114" s="23" t="s">
        <v>480</v>
      </c>
      <c r="D114" s="23" t="s">
        <v>154</v>
      </c>
      <c r="E114" s="23">
        <v>2010</v>
      </c>
      <c r="F114" s="23">
        <v>2</v>
      </c>
      <c r="G114" s="23">
        <v>403</v>
      </c>
      <c r="H114" s="23">
        <v>4.7696793002915454</v>
      </c>
      <c r="I114" s="23">
        <v>343</v>
      </c>
      <c r="J114" s="23">
        <v>4.4558823529411766</v>
      </c>
      <c r="K114" s="23">
        <v>340</v>
      </c>
      <c r="L114" s="23">
        <v>4.0901162790697674</v>
      </c>
      <c r="M114" s="23">
        <v>344</v>
      </c>
      <c r="N114" s="23">
        <v>4.2697947214076244</v>
      </c>
      <c r="O114" s="23">
        <v>341</v>
      </c>
      <c r="P114" s="23">
        <v>4.6814159292035402</v>
      </c>
      <c r="Q114" s="23">
        <v>339</v>
      </c>
      <c r="R114" s="23">
        <v>4.9650145772594749</v>
      </c>
      <c r="S114" s="23">
        <v>343</v>
      </c>
      <c r="T114" s="23">
        <v>4.4252199413489732</v>
      </c>
      <c r="U114" s="23">
        <v>341</v>
      </c>
      <c r="V114" s="23">
        <v>4.0498533724340176</v>
      </c>
      <c r="W114" s="23">
        <v>341</v>
      </c>
      <c r="X114" s="23">
        <v>4.1511627906976747</v>
      </c>
      <c r="Y114" s="23">
        <v>344</v>
      </c>
      <c r="Z114" s="23">
        <v>3.6216216216216215</v>
      </c>
      <c r="AA114" s="23">
        <v>296</v>
      </c>
      <c r="AB114" s="23">
        <v>4.0238095238095237</v>
      </c>
      <c r="AC114" s="23">
        <v>294</v>
      </c>
      <c r="AD114" s="23">
        <v>4.4394463667820068</v>
      </c>
      <c r="AE114" s="23">
        <v>289</v>
      </c>
      <c r="AF114" s="23">
        <v>4.6991150442477876</v>
      </c>
      <c r="AG114" s="23">
        <v>339</v>
      </c>
      <c r="AH114" s="23">
        <v>4.2926829268292686</v>
      </c>
      <c r="AI114" s="23">
        <v>328</v>
      </c>
      <c r="AJ114" s="23">
        <v>4.2551928783382786</v>
      </c>
      <c r="AK114" s="23">
        <v>337</v>
      </c>
      <c r="AL114" s="23">
        <v>4.3303571428571432</v>
      </c>
      <c r="AM114" s="23">
        <v>336</v>
      </c>
      <c r="AN114" s="23">
        <v>4.9464285714285712</v>
      </c>
      <c r="AO114" s="23">
        <v>336</v>
      </c>
      <c r="AP114" s="23">
        <v>4.6626865671641795</v>
      </c>
      <c r="AQ114" s="23">
        <v>335</v>
      </c>
      <c r="AR114" s="23">
        <v>3.8712574850299402</v>
      </c>
      <c r="AS114" s="23">
        <v>334</v>
      </c>
      <c r="AT114" s="23">
        <v>3.7020648967551621</v>
      </c>
      <c r="AU114" s="23">
        <v>339</v>
      </c>
      <c r="AV114" s="23">
        <v>4.0296735905044514</v>
      </c>
      <c r="AW114" s="23">
        <v>337</v>
      </c>
      <c r="AX114" s="23">
        <v>4.6439169139465877</v>
      </c>
      <c r="AY114" s="23">
        <v>337</v>
      </c>
      <c r="AZ114" s="23">
        <v>5.0628742514970062</v>
      </c>
      <c r="BA114" s="23">
        <v>334</v>
      </c>
      <c r="BB114" s="23">
        <v>4.5180722891566267</v>
      </c>
      <c r="BC114" s="23">
        <v>332</v>
      </c>
      <c r="BD114" s="23">
        <v>4.2930513595166166</v>
      </c>
      <c r="BE114" s="23">
        <v>331</v>
      </c>
      <c r="BF114" s="23">
        <v>4.5180722891566267</v>
      </c>
      <c r="BG114" s="23">
        <v>332</v>
      </c>
      <c r="BH114" s="23">
        <v>4.5359281437125745</v>
      </c>
      <c r="BI114" s="23">
        <v>334</v>
      </c>
    </row>
    <row r="115" spans="1:61" x14ac:dyDescent="0.25">
      <c r="A115" s="22" t="str">
        <f t="shared" si="2"/>
        <v>2010SERU otherCINEMA STUDIES</v>
      </c>
      <c r="B115" s="23" t="s">
        <v>155</v>
      </c>
      <c r="C115" s="23" t="s">
        <v>480</v>
      </c>
      <c r="D115" s="23" t="s">
        <v>156</v>
      </c>
      <c r="E115" s="23">
        <v>2010</v>
      </c>
      <c r="F115" s="23">
        <v>2</v>
      </c>
      <c r="G115" s="23">
        <v>367</v>
      </c>
      <c r="H115" s="23">
        <v>4.7826086956521738</v>
      </c>
      <c r="I115" s="23">
        <v>299</v>
      </c>
      <c r="J115" s="23">
        <v>4.5719063545150505</v>
      </c>
      <c r="K115" s="23">
        <v>299</v>
      </c>
      <c r="L115" s="23">
        <v>4.4208754208754213</v>
      </c>
      <c r="M115" s="23">
        <v>297</v>
      </c>
      <c r="N115" s="23">
        <v>4.5641891891891895</v>
      </c>
      <c r="O115" s="23">
        <v>296</v>
      </c>
      <c r="P115" s="23">
        <v>4.4761904761904763</v>
      </c>
      <c r="Q115" s="23">
        <v>294</v>
      </c>
      <c r="R115" s="23">
        <v>5.0365448504983386</v>
      </c>
      <c r="S115" s="23">
        <v>301</v>
      </c>
      <c r="T115" s="23">
        <v>4.5933333333333337</v>
      </c>
      <c r="U115" s="23">
        <v>300</v>
      </c>
      <c r="V115" s="23">
        <v>4.2433333333333332</v>
      </c>
      <c r="W115" s="23">
        <v>300</v>
      </c>
      <c r="X115" s="23">
        <v>4.1661129568106317</v>
      </c>
      <c r="Y115" s="23">
        <v>301</v>
      </c>
      <c r="Z115" s="23">
        <v>3.7162162162162162</v>
      </c>
      <c r="AA115" s="23">
        <v>296</v>
      </c>
      <c r="AB115" s="23">
        <v>4.0238095238095237</v>
      </c>
      <c r="AC115" s="23">
        <v>294</v>
      </c>
      <c r="AD115" s="23">
        <v>4.3835616438356162</v>
      </c>
      <c r="AE115" s="23">
        <v>292</v>
      </c>
      <c r="AF115" s="23">
        <v>4.5351170568561869</v>
      </c>
      <c r="AG115" s="23">
        <v>299</v>
      </c>
      <c r="AH115" s="23">
        <v>4.1649484536082477</v>
      </c>
      <c r="AI115" s="23">
        <v>291</v>
      </c>
      <c r="AJ115" s="23">
        <v>4.3648648648648649</v>
      </c>
      <c r="AK115" s="23">
        <v>296</v>
      </c>
      <c r="AL115" s="23">
        <v>4.5426621160409555</v>
      </c>
      <c r="AM115" s="23">
        <v>293</v>
      </c>
      <c r="AN115" s="23">
        <v>4.6943521594684388</v>
      </c>
      <c r="AO115" s="23">
        <v>301</v>
      </c>
      <c r="AP115" s="23">
        <v>4.4832214765100673</v>
      </c>
      <c r="AQ115" s="23">
        <v>298</v>
      </c>
      <c r="AR115" s="23">
        <v>3.9560810810810811</v>
      </c>
      <c r="AS115" s="23">
        <v>296</v>
      </c>
      <c r="AT115" s="23">
        <v>3.823920265780731</v>
      </c>
      <c r="AU115" s="23">
        <v>301</v>
      </c>
      <c r="AV115" s="23">
        <v>3.7718120805369129</v>
      </c>
      <c r="AW115" s="23">
        <v>298</v>
      </c>
      <c r="AX115" s="23">
        <v>4.5925925925925926</v>
      </c>
      <c r="AY115" s="23">
        <v>297</v>
      </c>
      <c r="AZ115" s="23">
        <v>4.8716216216216219</v>
      </c>
      <c r="BA115" s="23">
        <v>296</v>
      </c>
      <c r="BB115" s="23">
        <v>4.151006711409396</v>
      </c>
      <c r="BC115" s="23">
        <v>298</v>
      </c>
      <c r="BD115" s="23">
        <v>4.2939189189189193</v>
      </c>
      <c r="BE115" s="23">
        <v>296</v>
      </c>
      <c r="BF115" s="23">
        <v>4.6296296296296298</v>
      </c>
      <c r="BG115" s="23">
        <v>297</v>
      </c>
      <c r="BH115" s="23">
        <v>4.6689655172413795</v>
      </c>
      <c r="BI115" s="23">
        <v>290</v>
      </c>
    </row>
    <row r="116" spans="1:61" x14ac:dyDescent="0.25">
      <c r="A116" s="22" t="str">
        <f t="shared" si="2"/>
        <v>2010SERU otherART</v>
      </c>
      <c r="B116" s="23" t="s">
        <v>157</v>
      </c>
      <c r="C116" s="23" t="s">
        <v>480</v>
      </c>
      <c r="D116" s="23" t="s">
        <v>158</v>
      </c>
      <c r="E116" s="23">
        <v>2010</v>
      </c>
      <c r="F116" s="23">
        <v>2</v>
      </c>
      <c r="G116" s="23">
        <v>824</v>
      </c>
      <c r="H116" s="23">
        <v>4.7254901960784315</v>
      </c>
      <c r="I116" s="23">
        <v>663</v>
      </c>
      <c r="J116" s="23">
        <v>4.632375189107413</v>
      </c>
      <c r="K116" s="23">
        <v>661</v>
      </c>
      <c r="L116" s="23">
        <v>4.0954545454545457</v>
      </c>
      <c r="M116" s="23">
        <v>660</v>
      </c>
      <c r="N116" s="23">
        <v>4.2245827010622152</v>
      </c>
      <c r="O116" s="23">
        <v>659</v>
      </c>
      <c r="P116" s="23">
        <v>4.7637195121951219</v>
      </c>
      <c r="Q116" s="23">
        <v>656</v>
      </c>
      <c r="R116" s="23">
        <v>4.7104072398190047</v>
      </c>
      <c r="S116" s="23">
        <v>663</v>
      </c>
      <c r="T116" s="23">
        <v>4.4992412746585737</v>
      </c>
      <c r="U116" s="23">
        <v>659</v>
      </c>
      <c r="V116" s="23">
        <v>4.0151057401812693</v>
      </c>
      <c r="W116" s="23">
        <v>662</v>
      </c>
      <c r="X116" s="23">
        <v>4.0852359208523596</v>
      </c>
      <c r="Y116" s="23">
        <v>657</v>
      </c>
      <c r="Z116" s="23">
        <v>3.4837049742710122</v>
      </c>
      <c r="AA116" s="23">
        <v>583</v>
      </c>
      <c r="AB116" s="23">
        <v>4.1502590673575126</v>
      </c>
      <c r="AC116" s="23">
        <v>579</v>
      </c>
      <c r="AD116" s="23">
        <v>4.4163701067615655</v>
      </c>
      <c r="AE116" s="23">
        <v>562</v>
      </c>
      <c r="AF116" s="23">
        <v>4.5560606060606057</v>
      </c>
      <c r="AG116" s="23">
        <v>660</v>
      </c>
      <c r="AH116" s="23">
        <v>4.2336448598130838</v>
      </c>
      <c r="AI116" s="23">
        <v>642</v>
      </c>
      <c r="AJ116" s="23">
        <v>4.3880368098159508</v>
      </c>
      <c r="AK116" s="23">
        <v>652</v>
      </c>
      <c r="AL116" s="23">
        <v>4.5323076923076924</v>
      </c>
      <c r="AM116" s="23">
        <v>650</v>
      </c>
      <c r="AN116" s="23">
        <v>4.7458396369137672</v>
      </c>
      <c r="AO116" s="23">
        <v>661</v>
      </c>
      <c r="AP116" s="23">
        <v>4.6018237082066866</v>
      </c>
      <c r="AQ116" s="23">
        <v>658</v>
      </c>
      <c r="AR116" s="23">
        <v>3.7948328267477205</v>
      </c>
      <c r="AS116" s="23">
        <v>658</v>
      </c>
      <c r="AT116" s="23">
        <v>3.1712121212121214</v>
      </c>
      <c r="AU116" s="23">
        <v>660</v>
      </c>
      <c r="AV116" s="23">
        <v>3.6525037936267073</v>
      </c>
      <c r="AW116" s="23">
        <v>659</v>
      </c>
      <c r="AX116" s="23">
        <v>4.5364741641337387</v>
      </c>
      <c r="AY116" s="23">
        <v>658</v>
      </c>
      <c r="AZ116" s="23">
        <v>4.5832061068702288</v>
      </c>
      <c r="BA116" s="23">
        <v>655</v>
      </c>
      <c r="BB116" s="23">
        <v>4.4309815950920246</v>
      </c>
      <c r="BC116" s="23">
        <v>652</v>
      </c>
      <c r="BD116" s="23">
        <v>4.3111455108359129</v>
      </c>
      <c r="BE116" s="23">
        <v>646</v>
      </c>
      <c r="BF116" s="23">
        <v>4.6398763523956728</v>
      </c>
      <c r="BG116" s="23">
        <v>647</v>
      </c>
      <c r="BH116" s="23">
        <v>4.7061538461538461</v>
      </c>
      <c r="BI116" s="23">
        <v>650</v>
      </c>
    </row>
    <row r="117" spans="1:61" x14ac:dyDescent="0.25">
      <c r="A117" s="22" t="str">
        <f t="shared" si="2"/>
        <v>2010SERU otherART HISTORY</v>
      </c>
      <c r="B117" s="23" t="s">
        <v>159</v>
      </c>
      <c r="C117" s="23" t="s">
        <v>480</v>
      </c>
      <c r="D117" s="23" t="s">
        <v>160</v>
      </c>
      <c r="E117" s="23">
        <v>2010</v>
      </c>
      <c r="F117" s="23">
        <v>2</v>
      </c>
      <c r="G117" s="23">
        <v>306</v>
      </c>
      <c r="H117" s="23">
        <v>5.2932330827067666</v>
      </c>
      <c r="I117" s="23">
        <v>266</v>
      </c>
      <c r="J117" s="23">
        <v>4.5735849056603772</v>
      </c>
      <c r="K117" s="23">
        <v>265</v>
      </c>
      <c r="L117" s="23">
        <v>4.3674242424242422</v>
      </c>
      <c r="M117" s="23">
        <v>264</v>
      </c>
      <c r="N117" s="23">
        <v>4.7034220532319395</v>
      </c>
      <c r="O117" s="23">
        <v>263</v>
      </c>
      <c r="P117" s="23">
        <v>4.5133079847908748</v>
      </c>
      <c r="Q117" s="23">
        <v>263</v>
      </c>
      <c r="R117" s="23">
        <v>5.3283018867924525</v>
      </c>
      <c r="S117" s="23">
        <v>265</v>
      </c>
      <c r="T117" s="23">
        <v>4.7744360902255636</v>
      </c>
      <c r="U117" s="23">
        <v>266</v>
      </c>
      <c r="V117" s="23">
        <v>4.2699619771863118</v>
      </c>
      <c r="W117" s="23">
        <v>263</v>
      </c>
      <c r="X117" s="23">
        <v>4.3082706766917296</v>
      </c>
      <c r="Y117" s="23">
        <v>266</v>
      </c>
      <c r="Z117" s="23">
        <v>3.9196787148594376</v>
      </c>
      <c r="AA117" s="23">
        <v>249</v>
      </c>
      <c r="AB117" s="23">
        <v>4.4938775510204083</v>
      </c>
      <c r="AC117" s="23">
        <v>245</v>
      </c>
      <c r="AD117" s="23">
        <v>4.83265306122449</v>
      </c>
      <c r="AE117" s="23">
        <v>245</v>
      </c>
      <c r="AF117" s="23">
        <v>4.6428571428571432</v>
      </c>
      <c r="AG117" s="23">
        <v>266</v>
      </c>
      <c r="AH117" s="23">
        <v>4.1269841269841274</v>
      </c>
      <c r="AI117" s="23">
        <v>252</v>
      </c>
      <c r="AJ117" s="23">
        <v>4.4318181818181817</v>
      </c>
      <c r="AK117" s="23">
        <v>264</v>
      </c>
      <c r="AL117" s="23">
        <v>4.4752851711026613</v>
      </c>
      <c r="AM117" s="23">
        <v>263</v>
      </c>
      <c r="AN117" s="23">
        <v>5.041353383458647</v>
      </c>
      <c r="AO117" s="23">
        <v>266</v>
      </c>
      <c r="AP117" s="23">
        <v>4.4962121212121211</v>
      </c>
      <c r="AQ117" s="23">
        <v>264</v>
      </c>
      <c r="AR117" s="23">
        <v>4.2905660377358492</v>
      </c>
      <c r="AS117" s="23">
        <v>265</v>
      </c>
      <c r="AT117" s="23">
        <v>4.0601503759398501</v>
      </c>
      <c r="AU117" s="23">
        <v>266</v>
      </c>
      <c r="AV117" s="23">
        <v>4.1535580524344571</v>
      </c>
      <c r="AW117" s="23">
        <v>267</v>
      </c>
      <c r="AX117" s="23">
        <v>4.6969696969696972</v>
      </c>
      <c r="AY117" s="23">
        <v>264</v>
      </c>
      <c r="AZ117" s="23">
        <v>4.9353612167300378</v>
      </c>
      <c r="BA117" s="23">
        <v>263</v>
      </c>
      <c r="BB117" s="23">
        <v>4.2293233082706765</v>
      </c>
      <c r="BC117" s="23">
        <v>266</v>
      </c>
      <c r="BD117" s="23">
        <v>4.5954198473282446</v>
      </c>
      <c r="BE117" s="23">
        <v>262</v>
      </c>
      <c r="BF117" s="23">
        <v>4.8030303030303028</v>
      </c>
      <c r="BG117" s="23">
        <v>264</v>
      </c>
      <c r="BH117" s="23">
        <v>4.8490566037735849</v>
      </c>
      <c r="BI117" s="23">
        <v>265</v>
      </c>
    </row>
    <row r="118" spans="1:61" x14ac:dyDescent="0.25">
      <c r="A118" s="22" t="str">
        <f t="shared" si="2"/>
        <v>2010SERU otherMUSIC</v>
      </c>
      <c r="B118" s="23" t="s">
        <v>161</v>
      </c>
      <c r="C118" s="23" t="s">
        <v>480</v>
      </c>
      <c r="D118" s="23" t="s">
        <v>162</v>
      </c>
      <c r="E118" s="23">
        <v>2010</v>
      </c>
      <c r="F118" s="23">
        <v>2</v>
      </c>
      <c r="G118" s="23">
        <v>324</v>
      </c>
      <c r="H118" s="23">
        <v>5.1402214022140225</v>
      </c>
      <c r="I118" s="23">
        <v>271</v>
      </c>
      <c r="J118" s="23">
        <v>4.7683823529411766</v>
      </c>
      <c r="K118" s="23">
        <v>272</v>
      </c>
      <c r="L118" s="23">
        <v>4.2287822878228782</v>
      </c>
      <c r="M118" s="23">
        <v>271</v>
      </c>
      <c r="N118" s="23">
        <v>4.3271375464684017</v>
      </c>
      <c r="O118" s="23">
        <v>269</v>
      </c>
      <c r="P118" s="23">
        <v>4.4701492537313436</v>
      </c>
      <c r="Q118" s="23">
        <v>268</v>
      </c>
      <c r="R118" s="23">
        <v>4.7638376383763834</v>
      </c>
      <c r="S118" s="23">
        <v>271</v>
      </c>
      <c r="T118" s="23">
        <v>4.4052044609665426</v>
      </c>
      <c r="U118" s="23">
        <v>269</v>
      </c>
      <c r="V118" s="23">
        <v>3.9481481481481482</v>
      </c>
      <c r="W118" s="23">
        <v>270</v>
      </c>
      <c r="X118" s="23">
        <v>4.0749063670411987</v>
      </c>
      <c r="Y118" s="23">
        <v>267</v>
      </c>
      <c r="Z118" s="23">
        <v>3.935483870967742</v>
      </c>
      <c r="AA118" s="23">
        <v>217</v>
      </c>
      <c r="AB118" s="23">
        <v>4.2697674418604654</v>
      </c>
      <c r="AC118" s="23">
        <v>215</v>
      </c>
      <c r="AD118" s="23">
        <v>4.6046511627906979</v>
      </c>
      <c r="AE118" s="23">
        <v>215</v>
      </c>
      <c r="AF118" s="23">
        <v>4.5767790262172285</v>
      </c>
      <c r="AG118" s="23">
        <v>267</v>
      </c>
      <c r="AH118" s="23">
        <v>4.217898832684825</v>
      </c>
      <c r="AI118" s="23">
        <v>257</v>
      </c>
      <c r="AJ118" s="23">
        <v>4.3308270676691727</v>
      </c>
      <c r="AK118" s="23">
        <v>266</v>
      </c>
      <c r="AL118" s="23">
        <v>4.3924528301886792</v>
      </c>
      <c r="AM118" s="23">
        <v>265</v>
      </c>
      <c r="AN118" s="23">
        <v>4.9625468164794011</v>
      </c>
      <c r="AO118" s="23">
        <v>267</v>
      </c>
      <c r="AP118" s="23">
        <v>4.6231343283582094</v>
      </c>
      <c r="AQ118" s="23">
        <v>268</v>
      </c>
      <c r="AR118" s="23">
        <v>4.1947565543071157</v>
      </c>
      <c r="AS118" s="23">
        <v>267</v>
      </c>
      <c r="AT118" s="23">
        <v>4.2490706319702598</v>
      </c>
      <c r="AU118" s="23">
        <v>269</v>
      </c>
      <c r="AV118" s="23">
        <v>4.7546468401486992</v>
      </c>
      <c r="AW118" s="23">
        <v>269</v>
      </c>
      <c r="AX118" s="23">
        <v>4.9253731343283578</v>
      </c>
      <c r="AY118" s="23">
        <v>268</v>
      </c>
      <c r="AZ118" s="23">
        <v>5.1127819548872182</v>
      </c>
      <c r="BA118" s="23">
        <v>266</v>
      </c>
      <c r="BB118" s="23">
        <v>4.4828897338403042</v>
      </c>
      <c r="BC118" s="23">
        <v>263</v>
      </c>
      <c r="BD118" s="23">
        <v>4.2754716981132077</v>
      </c>
      <c r="BE118" s="23">
        <v>265</v>
      </c>
      <c r="BF118" s="23">
        <v>4.747169811320755</v>
      </c>
      <c r="BG118" s="23">
        <v>265</v>
      </c>
      <c r="BH118" s="23">
        <v>4.7677902621722845</v>
      </c>
      <c r="BI118" s="23">
        <v>267</v>
      </c>
    </row>
    <row r="119" spans="1:61" x14ac:dyDescent="0.25">
      <c r="A119" s="22" t="str">
        <f t="shared" si="2"/>
        <v>2010SERU otherBUSINESS ADMINISTRATION</v>
      </c>
      <c r="B119" s="23" t="s">
        <v>163</v>
      </c>
      <c r="C119" s="23" t="s">
        <v>480</v>
      </c>
      <c r="D119" s="23" t="s">
        <v>164</v>
      </c>
      <c r="E119" s="23">
        <v>2010</v>
      </c>
      <c r="F119" s="23">
        <v>2</v>
      </c>
      <c r="G119" s="23">
        <v>1857</v>
      </c>
      <c r="H119" s="23">
        <v>4.8995756718529</v>
      </c>
      <c r="I119" s="23">
        <v>1414</v>
      </c>
      <c r="J119" s="23">
        <v>4.9190915542938258</v>
      </c>
      <c r="K119" s="23">
        <v>1409</v>
      </c>
      <c r="L119" s="23">
        <v>4.4665242165242169</v>
      </c>
      <c r="M119" s="23">
        <v>1404</v>
      </c>
      <c r="N119" s="23">
        <v>4.507494646680942</v>
      </c>
      <c r="O119" s="23">
        <v>1401</v>
      </c>
      <c r="P119" s="23">
        <v>4.2200716845878139</v>
      </c>
      <c r="Q119" s="23">
        <v>1395</v>
      </c>
      <c r="R119" s="23">
        <v>4.9109540636042404</v>
      </c>
      <c r="S119" s="23">
        <v>1415</v>
      </c>
      <c r="T119" s="23">
        <v>4.4491525423728815</v>
      </c>
      <c r="U119" s="23">
        <v>1416</v>
      </c>
      <c r="V119" s="23">
        <v>4.1843971631205674</v>
      </c>
      <c r="W119" s="23">
        <v>1410</v>
      </c>
      <c r="X119" s="23">
        <v>4.1799576570218768</v>
      </c>
      <c r="Y119" s="23">
        <v>1417</v>
      </c>
      <c r="Z119" s="23">
        <v>4.1450692746536264</v>
      </c>
      <c r="AA119" s="23">
        <v>1227</v>
      </c>
      <c r="AB119" s="23">
        <v>4.2892156862745097</v>
      </c>
      <c r="AC119" s="23">
        <v>1224</v>
      </c>
      <c r="AD119" s="23">
        <v>4.5230642504118617</v>
      </c>
      <c r="AE119" s="23">
        <v>1214</v>
      </c>
      <c r="AF119" s="23">
        <v>4.4907932011331448</v>
      </c>
      <c r="AG119" s="23">
        <v>1412</v>
      </c>
      <c r="AH119" s="23">
        <v>4.3663578047042053</v>
      </c>
      <c r="AI119" s="23">
        <v>1403</v>
      </c>
      <c r="AJ119" s="23">
        <v>4.4985754985754989</v>
      </c>
      <c r="AK119" s="23">
        <v>1404</v>
      </c>
      <c r="AL119" s="23">
        <v>4.4583629893238435</v>
      </c>
      <c r="AM119" s="23">
        <v>1405</v>
      </c>
      <c r="AN119" s="23">
        <v>4.6339729921819472</v>
      </c>
      <c r="AO119" s="23">
        <v>1407</v>
      </c>
      <c r="AP119" s="23">
        <v>4.2895863052781742</v>
      </c>
      <c r="AQ119" s="23">
        <v>1402</v>
      </c>
      <c r="AR119" s="23">
        <v>4.1183178902352102</v>
      </c>
      <c r="AS119" s="23">
        <v>1403</v>
      </c>
      <c r="AT119" s="23">
        <v>4.016312056737589</v>
      </c>
      <c r="AU119" s="23">
        <v>1410</v>
      </c>
      <c r="AV119" s="23">
        <v>3.9383852691218131</v>
      </c>
      <c r="AW119" s="23">
        <v>1412</v>
      </c>
      <c r="AX119" s="23">
        <v>4.5648148148148149</v>
      </c>
      <c r="AY119" s="23">
        <v>1404</v>
      </c>
      <c r="AZ119" s="23">
        <v>4.9463902787705507</v>
      </c>
      <c r="BA119" s="23">
        <v>1399</v>
      </c>
      <c r="BB119" s="23">
        <v>4.1770164168451105</v>
      </c>
      <c r="BC119" s="23">
        <v>1401</v>
      </c>
      <c r="BD119" s="23">
        <v>4.6467236467236468</v>
      </c>
      <c r="BE119" s="23">
        <v>1404</v>
      </c>
      <c r="BF119" s="23">
        <v>4.7496433666191153</v>
      </c>
      <c r="BG119" s="23">
        <v>1402</v>
      </c>
      <c r="BH119" s="23">
        <v>4.8347701149425291</v>
      </c>
      <c r="BI119" s="23">
        <v>1392</v>
      </c>
    </row>
    <row r="120" spans="1:61" x14ac:dyDescent="0.25">
      <c r="A120" s="22" t="str">
        <f t="shared" si="2"/>
        <v>2010SERU otherHISTORY</v>
      </c>
      <c r="B120" s="23" t="s">
        <v>165</v>
      </c>
      <c r="C120" s="23" t="s">
        <v>480</v>
      </c>
      <c r="D120" s="23" t="s">
        <v>166</v>
      </c>
      <c r="E120" s="23">
        <v>2010</v>
      </c>
      <c r="F120" s="23">
        <v>2</v>
      </c>
      <c r="G120" s="23">
        <v>1172</v>
      </c>
      <c r="H120" s="23">
        <v>5.1243576567317577</v>
      </c>
      <c r="I120" s="23">
        <v>973</v>
      </c>
      <c r="J120" s="23">
        <v>4.5036045314109163</v>
      </c>
      <c r="K120" s="23">
        <v>971</v>
      </c>
      <c r="L120" s="23">
        <v>4.504140786749482</v>
      </c>
      <c r="M120" s="23">
        <v>966</v>
      </c>
      <c r="N120" s="23">
        <v>4.8493292053663568</v>
      </c>
      <c r="O120" s="23">
        <v>969</v>
      </c>
      <c r="P120" s="23">
        <v>4.2989583333333332</v>
      </c>
      <c r="Q120" s="23">
        <v>960</v>
      </c>
      <c r="R120" s="23">
        <v>5.4418125643666322</v>
      </c>
      <c r="S120" s="23">
        <v>971</v>
      </c>
      <c r="T120" s="23">
        <v>4.6415289256198351</v>
      </c>
      <c r="U120" s="23">
        <v>968</v>
      </c>
      <c r="V120" s="23">
        <v>4.3908996897621506</v>
      </c>
      <c r="W120" s="23">
        <v>967</v>
      </c>
      <c r="X120" s="23">
        <v>4.3312629399585925</v>
      </c>
      <c r="Y120" s="23">
        <v>966</v>
      </c>
      <c r="Z120" s="23">
        <v>4.3986013986013983</v>
      </c>
      <c r="AA120" s="23">
        <v>858</v>
      </c>
      <c r="AB120" s="23">
        <v>4.3992890995260661</v>
      </c>
      <c r="AC120" s="23">
        <v>844</v>
      </c>
      <c r="AD120" s="23">
        <v>4.9458823529411768</v>
      </c>
      <c r="AE120" s="23">
        <v>850</v>
      </c>
      <c r="AF120" s="23">
        <v>4.6587383660806623</v>
      </c>
      <c r="AG120" s="23">
        <v>967</v>
      </c>
      <c r="AH120" s="23">
        <v>4.2186836518046711</v>
      </c>
      <c r="AI120" s="23">
        <v>942</v>
      </c>
      <c r="AJ120" s="23">
        <v>4.4535005224660393</v>
      </c>
      <c r="AK120" s="23">
        <v>957</v>
      </c>
      <c r="AL120" s="23">
        <v>4.6264308012486994</v>
      </c>
      <c r="AM120" s="23">
        <v>961</v>
      </c>
      <c r="AN120" s="23">
        <v>5.0577915376676987</v>
      </c>
      <c r="AO120" s="23">
        <v>969</v>
      </c>
      <c r="AP120" s="23">
        <v>4.5559006211180124</v>
      </c>
      <c r="AQ120" s="23">
        <v>966</v>
      </c>
      <c r="AR120" s="23">
        <v>4.4006211180124222</v>
      </c>
      <c r="AS120" s="23">
        <v>966</v>
      </c>
      <c r="AT120" s="23">
        <v>4.4699792960662528</v>
      </c>
      <c r="AU120" s="23">
        <v>966</v>
      </c>
      <c r="AV120" s="23">
        <v>4.0887512899896805</v>
      </c>
      <c r="AW120" s="23">
        <v>969</v>
      </c>
      <c r="AX120" s="23">
        <v>4.6860103626943008</v>
      </c>
      <c r="AY120" s="23">
        <v>965</v>
      </c>
      <c r="AZ120" s="23">
        <v>5.0880829015544045</v>
      </c>
      <c r="BA120" s="23">
        <v>965</v>
      </c>
      <c r="BB120" s="23">
        <v>4.3154574132492112</v>
      </c>
      <c r="BC120" s="23">
        <v>951</v>
      </c>
      <c r="BD120" s="23">
        <v>4.6729758149316512</v>
      </c>
      <c r="BE120" s="23">
        <v>951</v>
      </c>
      <c r="BF120" s="23">
        <v>4.8369678089304253</v>
      </c>
      <c r="BG120" s="23">
        <v>963</v>
      </c>
      <c r="BH120" s="23">
        <v>4.9289446185997914</v>
      </c>
      <c r="BI120" s="23">
        <v>957</v>
      </c>
    </row>
    <row r="121" spans="1:61" x14ac:dyDescent="0.25">
      <c r="A121" s="22" t="str">
        <f t="shared" si="2"/>
        <v>2011UO_ALL_</v>
      </c>
      <c r="C121" s="1" t="s">
        <v>59</v>
      </c>
      <c r="D121" t="s">
        <v>476</v>
      </c>
      <c r="E121">
        <v>2011</v>
      </c>
      <c r="F121" s="1">
        <v>0</v>
      </c>
      <c r="G121" s="1">
        <v>6462</v>
      </c>
      <c r="H121" s="1">
        <v>4.8927094668117519</v>
      </c>
      <c r="I121" s="1">
        <v>4595</v>
      </c>
      <c r="J121" s="1">
        <v>4.8079022047587863</v>
      </c>
      <c r="K121" s="1">
        <v>4581</v>
      </c>
      <c r="L121" s="1">
        <v>4.389823105481546</v>
      </c>
      <c r="M121" s="1">
        <v>4579</v>
      </c>
      <c r="N121" s="1">
        <v>4.4113661202185792</v>
      </c>
      <c r="O121" s="1">
        <v>4575</v>
      </c>
      <c r="P121" s="1">
        <v>4.2222222222222223</v>
      </c>
      <c r="Q121" s="1">
        <v>4554</v>
      </c>
      <c r="R121" s="1">
        <v>4.922154382904492</v>
      </c>
      <c r="S121" s="1">
        <v>4586</v>
      </c>
      <c r="T121" s="1">
        <v>4.4688388366499012</v>
      </c>
      <c r="U121" s="1">
        <v>4573</v>
      </c>
      <c r="V121" s="1">
        <v>4.1088241734179984</v>
      </c>
      <c r="W121" s="1">
        <v>4567</v>
      </c>
      <c r="X121" s="1">
        <v>4.1421052631578945</v>
      </c>
      <c r="Y121" s="1">
        <v>4560</v>
      </c>
      <c r="Z121" s="1">
        <v>4.3887171561051002</v>
      </c>
      <c r="AA121" s="1">
        <v>3882</v>
      </c>
      <c r="AB121" s="1">
        <v>4.2414507772020729</v>
      </c>
      <c r="AC121" s="1">
        <v>3860</v>
      </c>
      <c r="AD121" s="1">
        <v>4.7070047046523786</v>
      </c>
      <c r="AE121" s="1">
        <v>3826</v>
      </c>
      <c r="AF121" s="1">
        <v>4.4022762092361569</v>
      </c>
      <c r="AG121" s="1">
        <v>4569</v>
      </c>
      <c r="AH121" s="1">
        <v>4.1714732841493403</v>
      </c>
      <c r="AI121" s="1">
        <v>4473</v>
      </c>
      <c r="AJ121" s="1">
        <v>4.2611098828211365</v>
      </c>
      <c r="AK121" s="1">
        <v>4523</v>
      </c>
      <c r="AL121" s="1">
        <v>4.3824375138243754</v>
      </c>
      <c r="AM121" s="1">
        <v>4521</v>
      </c>
      <c r="AN121" s="1">
        <v>4.691480017566974</v>
      </c>
      <c r="AO121" s="1">
        <v>4554</v>
      </c>
      <c r="AP121" s="1">
        <v>4.3113166006164683</v>
      </c>
      <c r="AQ121" s="1">
        <v>4542</v>
      </c>
      <c r="AR121" s="1">
        <v>4.2900528169014081</v>
      </c>
      <c r="AS121" s="1">
        <v>4544</v>
      </c>
      <c r="AT121" s="1">
        <v>4.3571272169914605</v>
      </c>
      <c r="AU121" s="1">
        <v>4567</v>
      </c>
      <c r="AV121" s="1">
        <v>4.1527503835196145</v>
      </c>
      <c r="AW121" s="1">
        <v>4563</v>
      </c>
      <c r="AX121" s="1">
        <v>4.6186199342825853</v>
      </c>
      <c r="AY121" s="1">
        <v>4565</v>
      </c>
      <c r="AZ121" s="1">
        <v>4.9373764007910346</v>
      </c>
      <c r="BA121" s="1">
        <v>4551</v>
      </c>
      <c r="BB121" s="1">
        <v>4.3158705701078581</v>
      </c>
      <c r="BC121" s="1">
        <v>4543</v>
      </c>
      <c r="BD121" s="1">
        <v>4.4055727554179569</v>
      </c>
      <c r="BE121" s="1">
        <v>4522</v>
      </c>
      <c r="BF121" s="1">
        <v>4.6251933701657455</v>
      </c>
      <c r="BG121" s="1">
        <v>4525</v>
      </c>
      <c r="BH121" s="1">
        <v>4.7147942157953278</v>
      </c>
      <c r="BI121" s="1">
        <v>4495</v>
      </c>
    </row>
    <row r="122" spans="1:61" x14ac:dyDescent="0.25">
      <c r="A122" s="22" t="str">
        <f t="shared" si="2"/>
        <v>2011UOAAA</v>
      </c>
      <c r="C122" s="1" t="s">
        <v>59</v>
      </c>
      <c r="D122" s="1" t="s">
        <v>61</v>
      </c>
      <c r="E122">
        <v>2011</v>
      </c>
      <c r="F122" s="1">
        <v>1</v>
      </c>
      <c r="G122" s="1">
        <v>409</v>
      </c>
      <c r="H122" s="1">
        <v>4.5933333333333337</v>
      </c>
      <c r="I122" s="1">
        <v>300</v>
      </c>
      <c r="J122" s="1">
        <v>4.7257525083612038</v>
      </c>
      <c r="K122" s="1">
        <v>299</v>
      </c>
      <c r="L122" s="1">
        <v>4.2508361204013374</v>
      </c>
      <c r="M122" s="1">
        <v>299</v>
      </c>
      <c r="N122" s="1">
        <v>4.3277591973244149</v>
      </c>
      <c r="O122" s="1">
        <v>299</v>
      </c>
      <c r="P122" s="1">
        <v>4.8595317725752505</v>
      </c>
      <c r="Q122" s="1">
        <v>299</v>
      </c>
      <c r="R122" s="1">
        <v>4.7759197324414719</v>
      </c>
      <c r="S122" s="1">
        <v>299</v>
      </c>
      <c r="T122" s="1">
        <v>4.5872483221476514</v>
      </c>
      <c r="U122" s="1">
        <v>298</v>
      </c>
      <c r="V122" s="1">
        <v>4.2996632996632993</v>
      </c>
      <c r="W122" s="1">
        <v>297</v>
      </c>
      <c r="X122" s="1">
        <v>4.2094594594594597</v>
      </c>
      <c r="Y122" s="1">
        <v>296</v>
      </c>
      <c r="Z122" s="1">
        <v>4.293333333333333</v>
      </c>
      <c r="AA122" s="1">
        <v>300</v>
      </c>
      <c r="AB122" s="1">
        <v>4.344481605351171</v>
      </c>
      <c r="AC122" s="1">
        <v>299</v>
      </c>
      <c r="AD122" s="1">
        <v>4.7355932203389832</v>
      </c>
      <c r="AE122" s="1">
        <v>295</v>
      </c>
      <c r="AF122" s="1">
        <v>4.1722972972972974</v>
      </c>
      <c r="AG122" s="1">
        <v>296</v>
      </c>
      <c r="AH122" s="1">
        <v>4.0924657534246576</v>
      </c>
      <c r="AI122" s="1">
        <v>292</v>
      </c>
      <c r="AJ122" s="1">
        <v>3.9760273972602738</v>
      </c>
      <c r="AK122" s="1">
        <v>292</v>
      </c>
      <c r="AL122" s="1">
        <v>4.1023890784982937</v>
      </c>
      <c r="AM122" s="1">
        <v>293</v>
      </c>
      <c r="AN122" s="1">
        <v>4.7891156462585034</v>
      </c>
      <c r="AO122" s="1">
        <v>294</v>
      </c>
      <c r="AP122" s="1">
        <v>4.4256756756756754</v>
      </c>
      <c r="AQ122" s="1">
        <v>296</v>
      </c>
      <c r="AR122" s="1">
        <v>4.2114093959731544</v>
      </c>
      <c r="AS122" s="1">
        <v>298</v>
      </c>
      <c r="AT122" s="1">
        <v>4.2929292929292933</v>
      </c>
      <c r="AU122" s="1">
        <v>297</v>
      </c>
      <c r="AV122" s="1">
        <v>4.5067114093959733</v>
      </c>
      <c r="AW122" s="1">
        <v>298</v>
      </c>
      <c r="AX122" s="1">
        <v>4.6375838926174495</v>
      </c>
      <c r="AY122" s="1">
        <v>298</v>
      </c>
      <c r="AZ122" s="1">
        <v>5.0336700336700337</v>
      </c>
      <c r="BA122" s="1">
        <v>297</v>
      </c>
      <c r="BB122" s="1">
        <v>4.625</v>
      </c>
      <c r="BC122" s="1">
        <v>296</v>
      </c>
      <c r="BD122" s="1">
        <v>4.4107744107744109</v>
      </c>
      <c r="BE122" s="1">
        <v>297</v>
      </c>
      <c r="BF122" s="1">
        <v>4.6262626262626263</v>
      </c>
      <c r="BG122" s="1">
        <v>297</v>
      </c>
      <c r="BH122" s="1">
        <v>4.6745762711864405</v>
      </c>
      <c r="BI122" s="1">
        <v>295</v>
      </c>
    </row>
    <row r="123" spans="1:61" x14ac:dyDescent="0.25">
      <c r="A123" s="22" t="str">
        <f t="shared" si="2"/>
        <v>2011UOCAS Hum</v>
      </c>
      <c r="C123" s="1" t="s">
        <v>59</v>
      </c>
      <c r="D123" s="1" t="s">
        <v>62</v>
      </c>
      <c r="E123">
        <v>2011</v>
      </c>
      <c r="F123" s="1">
        <v>1</v>
      </c>
      <c r="G123" s="1">
        <v>657</v>
      </c>
      <c r="H123" s="1">
        <v>4.851774530271399</v>
      </c>
      <c r="I123" s="1">
        <v>479</v>
      </c>
      <c r="J123" s="1">
        <v>4.6283924843423803</v>
      </c>
      <c r="K123" s="1">
        <v>479</v>
      </c>
      <c r="L123" s="1">
        <v>4.4159663865546221</v>
      </c>
      <c r="M123" s="1">
        <v>476</v>
      </c>
      <c r="N123" s="1">
        <v>4.4184100418410042</v>
      </c>
      <c r="O123" s="1">
        <v>478</v>
      </c>
      <c r="P123" s="1">
        <v>4.4088050314465406</v>
      </c>
      <c r="Q123" s="1">
        <v>477</v>
      </c>
      <c r="R123" s="1">
        <v>5.1189979123173277</v>
      </c>
      <c r="S123" s="1">
        <v>479</v>
      </c>
      <c r="T123" s="1">
        <v>4.5303983228511528</v>
      </c>
      <c r="U123" s="1">
        <v>477</v>
      </c>
      <c r="V123" s="1">
        <v>4.0083507306889352</v>
      </c>
      <c r="W123" s="1">
        <v>479</v>
      </c>
      <c r="X123" s="1">
        <v>4.1865828092243182</v>
      </c>
      <c r="Y123" s="1">
        <v>477</v>
      </c>
      <c r="Z123" s="1">
        <v>4.4318658280922429</v>
      </c>
      <c r="AA123" s="1">
        <v>477</v>
      </c>
      <c r="AB123" s="1">
        <v>4.4947145877378434</v>
      </c>
      <c r="AC123" s="1">
        <v>473</v>
      </c>
      <c r="AD123" s="1">
        <v>4.843220338983051</v>
      </c>
      <c r="AE123" s="1">
        <v>472</v>
      </c>
      <c r="AF123" s="1">
        <v>4.6150627615062758</v>
      </c>
      <c r="AG123" s="1">
        <v>478</v>
      </c>
      <c r="AH123" s="1">
        <v>4.1459694989106755</v>
      </c>
      <c r="AI123" s="1">
        <v>459</v>
      </c>
      <c r="AJ123" s="1">
        <v>4.2351694915254239</v>
      </c>
      <c r="AK123" s="1">
        <v>472</v>
      </c>
      <c r="AL123" s="1">
        <v>4.4666666666666668</v>
      </c>
      <c r="AM123" s="1">
        <v>465</v>
      </c>
      <c r="AN123" s="1">
        <v>4.9957805907172999</v>
      </c>
      <c r="AO123" s="1">
        <v>474</v>
      </c>
      <c r="AP123" s="1">
        <v>4.6160337552742616</v>
      </c>
      <c r="AQ123" s="1">
        <v>474</v>
      </c>
      <c r="AR123" s="1">
        <v>4.4249471458773781</v>
      </c>
      <c r="AS123" s="1">
        <v>473</v>
      </c>
      <c r="AT123" s="1">
        <v>4.4444444444444446</v>
      </c>
      <c r="AU123" s="1">
        <v>477</v>
      </c>
      <c r="AV123" s="1">
        <v>4.5063025210084033</v>
      </c>
      <c r="AW123" s="1">
        <v>476</v>
      </c>
      <c r="AX123" s="1">
        <v>4.892631578947368</v>
      </c>
      <c r="AY123" s="1">
        <v>475</v>
      </c>
      <c r="AZ123" s="1">
        <v>5.2280334728033475</v>
      </c>
      <c r="BA123" s="1">
        <v>478</v>
      </c>
      <c r="BB123" s="1">
        <v>4.4198312236286919</v>
      </c>
      <c r="BC123" s="1">
        <v>474</v>
      </c>
      <c r="BD123" s="1">
        <v>4.5822784810126587</v>
      </c>
      <c r="BE123" s="1">
        <v>474</v>
      </c>
      <c r="BF123" s="1">
        <v>4.7484143763213531</v>
      </c>
      <c r="BG123" s="1">
        <v>473</v>
      </c>
      <c r="BH123" s="1">
        <v>4.8305084745762707</v>
      </c>
      <c r="BI123" s="1">
        <v>472</v>
      </c>
    </row>
    <row r="124" spans="1:61" x14ac:dyDescent="0.25">
      <c r="A124" s="22" t="str">
        <f t="shared" si="2"/>
        <v>2011UOCAS NatSci</v>
      </c>
      <c r="C124" s="1" t="s">
        <v>59</v>
      </c>
      <c r="D124" s="1" t="s">
        <v>63</v>
      </c>
      <c r="E124">
        <v>2011</v>
      </c>
      <c r="F124" s="1">
        <v>1</v>
      </c>
      <c r="G124" s="1">
        <v>1411</v>
      </c>
      <c r="H124" s="1">
        <v>5.2117647058823531</v>
      </c>
      <c r="I124" s="1">
        <v>1020</v>
      </c>
      <c r="J124" s="1">
        <v>5.1514257620452311</v>
      </c>
      <c r="K124" s="1">
        <v>1017</v>
      </c>
      <c r="L124" s="1">
        <v>4.6041257367387036</v>
      </c>
      <c r="M124" s="1">
        <v>1018</v>
      </c>
      <c r="N124" s="1">
        <v>4.5241855873642649</v>
      </c>
      <c r="O124" s="1">
        <v>1013</v>
      </c>
      <c r="P124" s="1">
        <v>4.0940594059405937</v>
      </c>
      <c r="Q124" s="1">
        <v>1010</v>
      </c>
      <c r="R124" s="1">
        <v>4.9646712463199218</v>
      </c>
      <c r="S124" s="1">
        <v>1019</v>
      </c>
      <c r="T124" s="1">
        <v>4.4514229636898923</v>
      </c>
      <c r="U124" s="1">
        <v>1019</v>
      </c>
      <c r="V124" s="1">
        <v>4.2423645320197041</v>
      </c>
      <c r="W124" s="1">
        <v>1015</v>
      </c>
      <c r="X124" s="1">
        <v>4.1012782694198622</v>
      </c>
      <c r="Y124" s="1">
        <v>1017</v>
      </c>
      <c r="Z124" s="1">
        <v>4.3679525222551927</v>
      </c>
      <c r="AA124" s="1">
        <v>1011</v>
      </c>
      <c r="AB124" s="1">
        <v>4.158682634730539</v>
      </c>
      <c r="AC124" s="1">
        <v>1002</v>
      </c>
      <c r="AD124" s="1">
        <v>4.7145748987854255</v>
      </c>
      <c r="AE124" s="1">
        <v>988</v>
      </c>
      <c r="AF124" s="1">
        <v>4.2614314115308147</v>
      </c>
      <c r="AG124" s="1">
        <v>1006</v>
      </c>
      <c r="AH124" s="1">
        <v>4.1832993890020367</v>
      </c>
      <c r="AI124" s="1">
        <v>982</v>
      </c>
      <c r="AJ124" s="1">
        <v>4.1175879396984927</v>
      </c>
      <c r="AK124" s="1">
        <v>995</v>
      </c>
      <c r="AL124" s="1">
        <v>4.3146292585170345</v>
      </c>
      <c r="AM124" s="1">
        <v>998</v>
      </c>
      <c r="AN124" s="1">
        <v>4.6211365902293124</v>
      </c>
      <c r="AO124" s="1">
        <v>1003</v>
      </c>
      <c r="AP124" s="1">
        <v>4.357429718875502</v>
      </c>
      <c r="AQ124" s="1">
        <v>996</v>
      </c>
      <c r="AR124" s="1">
        <v>4.2707292707292703</v>
      </c>
      <c r="AS124" s="1">
        <v>1001</v>
      </c>
      <c r="AT124" s="1">
        <v>4.33597621407334</v>
      </c>
      <c r="AU124" s="1">
        <v>1009</v>
      </c>
      <c r="AV124" s="1">
        <v>4.0535183349851334</v>
      </c>
      <c r="AW124" s="1">
        <v>1009</v>
      </c>
      <c r="AX124" s="1">
        <v>4.5853174603174605</v>
      </c>
      <c r="AY124" s="1">
        <v>1008</v>
      </c>
      <c r="AZ124" s="1">
        <v>5.0746268656716422</v>
      </c>
      <c r="BA124" s="1">
        <v>1005</v>
      </c>
      <c r="BB124" s="1">
        <v>4.3800995024875622</v>
      </c>
      <c r="BC124" s="1">
        <v>1005</v>
      </c>
      <c r="BD124" s="1">
        <v>4.2558375634517764</v>
      </c>
      <c r="BE124" s="1">
        <v>985</v>
      </c>
      <c r="BF124" s="1">
        <v>4.6710130391173523</v>
      </c>
      <c r="BG124" s="1">
        <v>997</v>
      </c>
      <c r="BH124" s="1">
        <v>4.7718052738336718</v>
      </c>
      <c r="BI124" s="1">
        <v>986</v>
      </c>
    </row>
    <row r="125" spans="1:61" x14ac:dyDescent="0.25">
      <c r="A125" s="22" t="str">
        <f t="shared" si="2"/>
        <v>2011UOCAS SocSci</v>
      </c>
      <c r="C125" s="1" t="s">
        <v>59</v>
      </c>
      <c r="D125" s="1" t="s">
        <v>64</v>
      </c>
      <c r="E125">
        <v>2011</v>
      </c>
      <c r="F125" s="1">
        <v>1</v>
      </c>
      <c r="G125" s="1">
        <v>1178</v>
      </c>
      <c r="H125" s="1">
        <v>4.8996499416569428</v>
      </c>
      <c r="I125" s="1">
        <v>857</v>
      </c>
      <c r="J125" s="1">
        <v>4.8681446907817971</v>
      </c>
      <c r="K125" s="1">
        <v>857</v>
      </c>
      <c r="L125" s="1">
        <v>4.5087924970691677</v>
      </c>
      <c r="M125" s="1">
        <v>853</v>
      </c>
      <c r="N125" s="1">
        <v>4.5611764705882356</v>
      </c>
      <c r="O125" s="1">
        <v>850</v>
      </c>
      <c r="P125" s="1">
        <v>4.0687203791469191</v>
      </c>
      <c r="Q125" s="1">
        <v>844</v>
      </c>
      <c r="R125" s="1">
        <v>5.0702576112412174</v>
      </c>
      <c r="S125" s="1">
        <v>854</v>
      </c>
      <c r="T125" s="1">
        <v>4.6540731995277449</v>
      </c>
      <c r="U125" s="1">
        <v>847</v>
      </c>
      <c r="V125" s="1">
        <v>4.1894117647058824</v>
      </c>
      <c r="W125" s="1">
        <v>850</v>
      </c>
      <c r="X125" s="1">
        <v>4.2266824085005901</v>
      </c>
      <c r="Y125" s="1">
        <v>847</v>
      </c>
      <c r="Z125" s="1">
        <v>4.402582159624413</v>
      </c>
      <c r="AA125" s="1">
        <v>852</v>
      </c>
      <c r="AB125" s="1">
        <v>4.2689573459715637</v>
      </c>
      <c r="AC125" s="1">
        <v>844</v>
      </c>
      <c r="AD125" s="1">
        <v>4.6988095238095235</v>
      </c>
      <c r="AE125" s="1">
        <v>840</v>
      </c>
      <c r="AF125" s="1">
        <v>4.375146541617819</v>
      </c>
      <c r="AG125" s="1">
        <v>853</v>
      </c>
      <c r="AH125" s="1">
        <v>4.1798561151079134</v>
      </c>
      <c r="AI125" s="1">
        <v>834</v>
      </c>
      <c r="AJ125" s="1">
        <v>4.2523809523809524</v>
      </c>
      <c r="AK125" s="1">
        <v>840</v>
      </c>
      <c r="AL125" s="1">
        <v>4.3154761904761907</v>
      </c>
      <c r="AM125" s="1">
        <v>840</v>
      </c>
      <c r="AN125" s="1">
        <v>4.7250293772032901</v>
      </c>
      <c r="AO125" s="1">
        <v>851</v>
      </c>
      <c r="AP125" s="1">
        <v>4.3136792452830193</v>
      </c>
      <c r="AQ125" s="1">
        <v>848</v>
      </c>
      <c r="AR125" s="1">
        <v>4.3573113207547172</v>
      </c>
      <c r="AS125" s="1">
        <v>848</v>
      </c>
      <c r="AT125" s="1">
        <v>4.3880422039859317</v>
      </c>
      <c r="AU125" s="1">
        <v>853</v>
      </c>
      <c r="AV125" s="1">
        <v>4.070339976553341</v>
      </c>
      <c r="AW125" s="1">
        <v>853</v>
      </c>
      <c r="AX125" s="1">
        <v>4.5981198589894241</v>
      </c>
      <c r="AY125" s="1">
        <v>851</v>
      </c>
      <c r="AZ125" s="1">
        <v>5.0023446658851114</v>
      </c>
      <c r="BA125" s="1">
        <v>853</v>
      </c>
      <c r="BB125" s="1">
        <v>4.2054309327036599</v>
      </c>
      <c r="BC125" s="1">
        <v>847</v>
      </c>
      <c r="BD125" s="1">
        <v>4.3997627520759197</v>
      </c>
      <c r="BE125" s="1">
        <v>843</v>
      </c>
      <c r="BF125" s="1">
        <v>4.6638655462184877</v>
      </c>
      <c r="BG125" s="1">
        <v>833</v>
      </c>
      <c r="BH125" s="1">
        <v>4.7541966426858515</v>
      </c>
      <c r="BI125" s="1">
        <v>834</v>
      </c>
    </row>
    <row r="126" spans="1:61" x14ac:dyDescent="0.25">
      <c r="A126" s="22" t="str">
        <f t="shared" ref="A126:A189" si="3">E126&amp;C126&amp;D126</f>
        <v>2011UOEducation</v>
      </c>
      <c r="C126" s="1" t="s">
        <v>59</v>
      </c>
      <c r="D126" s="1" t="s">
        <v>65</v>
      </c>
      <c r="E126">
        <v>2011</v>
      </c>
      <c r="F126" s="1">
        <v>1</v>
      </c>
      <c r="G126" s="1">
        <v>286</v>
      </c>
      <c r="H126" s="1">
        <v>4.5714285714285712</v>
      </c>
      <c r="I126" s="1">
        <v>210</v>
      </c>
      <c r="J126" s="1">
        <v>4.5809523809523807</v>
      </c>
      <c r="K126" s="1">
        <v>210</v>
      </c>
      <c r="L126" s="1">
        <v>4.2132701421800949</v>
      </c>
      <c r="M126" s="1">
        <v>211</v>
      </c>
      <c r="N126" s="1">
        <v>4.37914691943128</v>
      </c>
      <c r="O126" s="1">
        <v>211</v>
      </c>
      <c r="P126" s="1">
        <v>4.166666666666667</v>
      </c>
      <c r="Q126" s="1">
        <v>210</v>
      </c>
      <c r="R126" s="1">
        <v>4.6857142857142859</v>
      </c>
      <c r="S126" s="1">
        <v>210</v>
      </c>
      <c r="T126" s="1">
        <v>4.407582938388626</v>
      </c>
      <c r="U126" s="1">
        <v>211</v>
      </c>
      <c r="V126" s="1">
        <v>3.9521531100478469</v>
      </c>
      <c r="W126" s="1">
        <v>209</v>
      </c>
      <c r="X126" s="1">
        <v>4.128571428571429</v>
      </c>
      <c r="Y126" s="1">
        <v>210</v>
      </c>
      <c r="Z126" s="1">
        <v>4.3285714285714283</v>
      </c>
      <c r="AA126" s="1">
        <v>210</v>
      </c>
      <c r="AB126" s="1">
        <v>4.6190476190476186</v>
      </c>
      <c r="AC126" s="1">
        <v>210</v>
      </c>
      <c r="AD126" s="1">
        <v>4.5576923076923075</v>
      </c>
      <c r="AE126" s="1">
        <v>208</v>
      </c>
      <c r="AF126" s="1">
        <v>4.5693779904306222</v>
      </c>
      <c r="AG126" s="1">
        <v>209</v>
      </c>
      <c r="AH126" s="1">
        <v>4.1909547738693469</v>
      </c>
      <c r="AI126" s="1">
        <v>199</v>
      </c>
      <c r="AJ126" s="1">
        <v>4.3446601941747574</v>
      </c>
      <c r="AK126" s="1">
        <v>206</v>
      </c>
      <c r="AL126" s="1">
        <v>4.5336538461538458</v>
      </c>
      <c r="AM126" s="1">
        <v>208</v>
      </c>
      <c r="AN126" s="1">
        <v>4.7666666666666666</v>
      </c>
      <c r="AO126" s="1">
        <v>210</v>
      </c>
      <c r="AP126" s="1">
        <v>4.427884615384615</v>
      </c>
      <c r="AQ126" s="1">
        <v>208</v>
      </c>
      <c r="AR126" s="1">
        <v>4.447115384615385</v>
      </c>
      <c r="AS126" s="1">
        <v>208</v>
      </c>
      <c r="AT126" s="1">
        <v>4.615384615384615</v>
      </c>
      <c r="AU126" s="1">
        <v>208</v>
      </c>
      <c r="AV126" s="1">
        <v>4.3317307692307692</v>
      </c>
      <c r="AW126" s="1">
        <v>208</v>
      </c>
      <c r="AX126" s="1">
        <v>4.8325358851674638</v>
      </c>
      <c r="AY126" s="1">
        <v>209</v>
      </c>
      <c r="AZ126" s="1">
        <v>4.9615384615384617</v>
      </c>
      <c r="BA126" s="1">
        <v>208</v>
      </c>
      <c r="BB126" s="1">
        <v>4.2644230769230766</v>
      </c>
      <c r="BC126" s="1">
        <v>208</v>
      </c>
      <c r="BD126" s="1">
        <v>4.4487804878048784</v>
      </c>
      <c r="BE126" s="1">
        <v>205</v>
      </c>
      <c r="BF126" s="1">
        <v>4.5480769230769234</v>
      </c>
      <c r="BG126" s="1">
        <v>208</v>
      </c>
      <c r="BH126" s="1">
        <v>4.5517241379310347</v>
      </c>
      <c r="BI126" s="1">
        <v>203</v>
      </c>
    </row>
    <row r="127" spans="1:61" x14ac:dyDescent="0.25">
      <c r="A127" s="22" t="str">
        <f t="shared" si="3"/>
        <v>2011UOJournalism</v>
      </c>
      <c r="C127" s="1" t="s">
        <v>59</v>
      </c>
      <c r="D127" s="1" t="s">
        <v>66</v>
      </c>
      <c r="E127">
        <v>2011</v>
      </c>
      <c r="F127" s="1">
        <v>1</v>
      </c>
      <c r="G127" s="1">
        <v>505</v>
      </c>
      <c r="H127" s="1">
        <v>4.6743515850144091</v>
      </c>
      <c r="I127" s="1">
        <v>347</v>
      </c>
      <c r="J127" s="1">
        <v>4.5289017341040463</v>
      </c>
      <c r="K127" s="1">
        <v>346</v>
      </c>
      <c r="L127" s="1">
        <v>4.2219020172910664</v>
      </c>
      <c r="M127" s="1">
        <v>347</v>
      </c>
      <c r="N127" s="1">
        <v>4.4942196531791909</v>
      </c>
      <c r="O127" s="1">
        <v>346</v>
      </c>
      <c r="P127" s="1">
        <v>4.5565217391304351</v>
      </c>
      <c r="Q127" s="1">
        <v>345</v>
      </c>
      <c r="R127" s="1">
        <v>4.9741379310344831</v>
      </c>
      <c r="S127" s="1">
        <v>348</v>
      </c>
      <c r="T127" s="1">
        <v>4.5664739884393066</v>
      </c>
      <c r="U127" s="1">
        <v>346</v>
      </c>
      <c r="V127" s="1">
        <v>4.3112391930835736</v>
      </c>
      <c r="W127" s="1">
        <v>347</v>
      </c>
      <c r="X127" s="1">
        <v>4.2209302325581399</v>
      </c>
      <c r="Y127" s="1">
        <v>344</v>
      </c>
      <c r="Z127" s="1">
        <v>4.502890173410405</v>
      </c>
      <c r="AA127" s="1">
        <v>346</v>
      </c>
      <c r="AB127" s="1">
        <v>4.0086705202312141</v>
      </c>
      <c r="AC127" s="1">
        <v>346</v>
      </c>
      <c r="AD127" s="1">
        <v>4.7434402332361518</v>
      </c>
      <c r="AE127" s="1">
        <v>343</v>
      </c>
      <c r="AF127" s="1">
        <v>4.6599423631123917</v>
      </c>
      <c r="AG127" s="1">
        <v>347</v>
      </c>
      <c r="AH127" s="1">
        <v>4.1294117647058828</v>
      </c>
      <c r="AI127" s="1">
        <v>340</v>
      </c>
      <c r="AJ127" s="1">
        <v>4.5494186046511631</v>
      </c>
      <c r="AK127" s="1">
        <v>344</v>
      </c>
      <c r="AL127" s="1">
        <v>4.7225433526011562</v>
      </c>
      <c r="AM127" s="1">
        <v>346</v>
      </c>
      <c r="AN127" s="1">
        <v>4.7681159420289854</v>
      </c>
      <c r="AO127" s="1">
        <v>345</v>
      </c>
      <c r="AP127" s="1">
        <v>4.2376811594202897</v>
      </c>
      <c r="AQ127" s="1">
        <v>345</v>
      </c>
      <c r="AR127" s="1">
        <v>4.2630057803468207</v>
      </c>
      <c r="AS127" s="1">
        <v>346</v>
      </c>
      <c r="AT127" s="1">
        <v>4.2869565217391301</v>
      </c>
      <c r="AU127" s="1">
        <v>345</v>
      </c>
      <c r="AV127" s="1">
        <v>4.1623188405797098</v>
      </c>
      <c r="AW127" s="1">
        <v>345</v>
      </c>
      <c r="AX127" s="1">
        <v>4.6753623188405795</v>
      </c>
      <c r="AY127" s="1">
        <v>345</v>
      </c>
      <c r="AZ127" s="1">
        <v>4.9941860465116283</v>
      </c>
      <c r="BA127" s="1">
        <v>344</v>
      </c>
      <c r="BB127" s="1">
        <v>4.5860058309037903</v>
      </c>
      <c r="BC127" s="1">
        <v>343</v>
      </c>
      <c r="BD127" s="1">
        <v>4.5362318840579707</v>
      </c>
      <c r="BE127" s="1">
        <v>345</v>
      </c>
      <c r="BF127" s="1">
        <v>4.5930232558139537</v>
      </c>
      <c r="BG127" s="1">
        <v>344</v>
      </c>
      <c r="BH127" s="1">
        <v>4.6959064327485383</v>
      </c>
      <c r="BI127" s="1">
        <v>342</v>
      </c>
    </row>
    <row r="128" spans="1:61" x14ac:dyDescent="0.25">
      <c r="A128" s="22" t="str">
        <f t="shared" si="3"/>
        <v>2011UOLCB</v>
      </c>
      <c r="C128" s="1" t="s">
        <v>59</v>
      </c>
      <c r="D128" s="1" t="s">
        <v>67</v>
      </c>
      <c r="E128">
        <v>2011</v>
      </c>
      <c r="F128" s="1">
        <v>1</v>
      </c>
      <c r="G128" s="1">
        <v>927</v>
      </c>
      <c r="H128" s="1">
        <v>4.7566225165562912</v>
      </c>
      <c r="I128" s="1">
        <v>604</v>
      </c>
      <c r="J128" s="1">
        <v>4.7123745819397991</v>
      </c>
      <c r="K128" s="1">
        <v>598</v>
      </c>
      <c r="L128" s="1">
        <v>4.249584026622296</v>
      </c>
      <c r="M128" s="1">
        <v>601</v>
      </c>
      <c r="N128" s="1">
        <v>4.2458471760797343</v>
      </c>
      <c r="O128" s="1">
        <v>602</v>
      </c>
      <c r="P128" s="1">
        <v>4.1469115191986647</v>
      </c>
      <c r="Q128" s="1">
        <v>599</v>
      </c>
      <c r="R128" s="1">
        <v>4.7237936772046591</v>
      </c>
      <c r="S128" s="1">
        <v>601</v>
      </c>
      <c r="T128" s="1">
        <v>4.3483333333333336</v>
      </c>
      <c r="U128" s="1">
        <v>600</v>
      </c>
      <c r="V128" s="1">
        <v>4.0050251256281406</v>
      </c>
      <c r="W128" s="1">
        <v>597</v>
      </c>
      <c r="X128" s="1">
        <v>4.0384615384615383</v>
      </c>
      <c r="Y128" s="1">
        <v>598</v>
      </c>
      <c r="Z128" s="1">
        <v>4.3731343283582094</v>
      </c>
      <c r="AA128" s="1">
        <v>603</v>
      </c>
      <c r="AB128" s="1">
        <v>4.0597014925373136</v>
      </c>
      <c r="AC128" s="1">
        <v>603</v>
      </c>
      <c r="AD128" s="1">
        <v>4.5979899497487438</v>
      </c>
      <c r="AE128" s="1">
        <v>597</v>
      </c>
      <c r="AF128" s="1">
        <v>4.5356550580431181</v>
      </c>
      <c r="AG128" s="1">
        <v>603</v>
      </c>
      <c r="AH128" s="1">
        <v>4.2795341098169715</v>
      </c>
      <c r="AI128" s="1">
        <v>601</v>
      </c>
      <c r="AJ128" s="1">
        <v>4.5215946843853825</v>
      </c>
      <c r="AK128" s="1">
        <v>602</v>
      </c>
      <c r="AL128" s="1">
        <v>4.5566666666666666</v>
      </c>
      <c r="AM128" s="1">
        <v>600</v>
      </c>
      <c r="AN128" s="1">
        <v>4.5856905158069887</v>
      </c>
      <c r="AO128" s="1">
        <v>601</v>
      </c>
      <c r="AP128" s="1">
        <v>4.0483333333333329</v>
      </c>
      <c r="AQ128" s="1">
        <v>600</v>
      </c>
      <c r="AR128" s="1">
        <v>4.2780569514237854</v>
      </c>
      <c r="AS128" s="1">
        <v>597</v>
      </c>
      <c r="AT128" s="1">
        <v>4.3980099502487562</v>
      </c>
      <c r="AU128" s="1">
        <v>603</v>
      </c>
      <c r="AV128" s="1">
        <v>4.0283806343906514</v>
      </c>
      <c r="AW128" s="1">
        <v>599</v>
      </c>
      <c r="AX128" s="1">
        <v>4.5298013245033113</v>
      </c>
      <c r="AY128" s="1">
        <v>604</v>
      </c>
      <c r="AZ128" s="1">
        <v>4.8747913188647747</v>
      </c>
      <c r="BA128" s="1">
        <v>599</v>
      </c>
      <c r="BB128" s="1">
        <v>4.1849999999999996</v>
      </c>
      <c r="BC128" s="1">
        <v>600</v>
      </c>
      <c r="BD128" s="1">
        <v>4.4431438127090299</v>
      </c>
      <c r="BE128" s="1">
        <v>598</v>
      </c>
      <c r="BF128" s="1">
        <v>4.4916387959866224</v>
      </c>
      <c r="BG128" s="1">
        <v>598</v>
      </c>
      <c r="BH128" s="1">
        <v>4.5837563451776653</v>
      </c>
      <c r="BI128" s="1">
        <v>591</v>
      </c>
    </row>
    <row r="129" spans="1:61" x14ac:dyDescent="0.25">
      <c r="A129" s="22" t="str">
        <f t="shared" si="3"/>
        <v>2011UOMusic &amp; Dance</v>
      </c>
      <c r="C129" s="1" t="s">
        <v>59</v>
      </c>
      <c r="D129" s="1" t="s">
        <v>68</v>
      </c>
      <c r="E129">
        <v>2011</v>
      </c>
      <c r="F129" s="1">
        <v>1</v>
      </c>
      <c r="G129" s="1">
        <v>102</v>
      </c>
      <c r="H129" s="1">
        <v>5.0256410256410255</v>
      </c>
      <c r="I129" s="1">
        <v>78</v>
      </c>
      <c r="J129" s="1">
        <v>4.9743589743589745</v>
      </c>
      <c r="K129" s="1">
        <v>78</v>
      </c>
      <c r="L129" s="1">
        <v>4.2727272727272725</v>
      </c>
      <c r="M129" s="1">
        <v>77</v>
      </c>
      <c r="N129" s="1">
        <v>4.3205128205128203</v>
      </c>
      <c r="O129" s="1">
        <v>78</v>
      </c>
      <c r="P129" s="1">
        <v>4.666666666666667</v>
      </c>
      <c r="Q129" s="1">
        <v>78</v>
      </c>
      <c r="R129" s="1">
        <v>4.6923076923076925</v>
      </c>
      <c r="S129" s="1">
        <v>78</v>
      </c>
      <c r="T129" s="1">
        <v>4.3589743589743586</v>
      </c>
      <c r="U129" s="1">
        <v>78</v>
      </c>
      <c r="V129" s="1">
        <v>3.8961038961038961</v>
      </c>
      <c r="W129" s="1">
        <v>77</v>
      </c>
      <c r="X129" s="1">
        <v>4.166666666666667</v>
      </c>
      <c r="Y129" s="1">
        <v>78</v>
      </c>
      <c r="Z129" s="1">
        <v>4.3636363636363633</v>
      </c>
      <c r="AA129" s="1">
        <v>77</v>
      </c>
      <c r="AB129" s="1">
        <v>4.4545454545454541</v>
      </c>
      <c r="AC129" s="1">
        <v>77</v>
      </c>
      <c r="AD129" s="1">
        <v>4.8441558441558445</v>
      </c>
      <c r="AE129" s="1">
        <v>77</v>
      </c>
      <c r="AF129" s="1">
        <v>4.5897435897435894</v>
      </c>
      <c r="AG129" s="1">
        <v>78</v>
      </c>
      <c r="AH129" s="1">
        <v>4.4054054054054053</v>
      </c>
      <c r="AI129" s="1">
        <v>74</v>
      </c>
      <c r="AJ129" s="1">
        <v>4.3766233766233764</v>
      </c>
      <c r="AK129" s="1">
        <v>77</v>
      </c>
      <c r="AL129" s="1">
        <v>4.4615384615384617</v>
      </c>
      <c r="AM129" s="1">
        <v>78</v>
      </c>
      <c r="AN129" s="1">
        <v>4.9358974358974361</v>
      </c>
      <c r="AO129" s="1">
        <v>78</v>
      </c>
      <c r="AP129" s="1">
        <v>4.9615384615384617</v>
      </c>
      <c r="AQ129" s="1">
        <v>78</v>
      </c>
      <c r="AR129" s="1">
        <v>4.2179487179487181</v>
      </c>
      <c r="AS129" s="1">
        <v>78</v>
      </c>
      <c r="AT129" s="1">
        <v>4.5</v>
      </c>
      <c r="AU129" s="1">
        <v>78</v>
      </c>
      <c r="AV129" s="1">
        <v>4.7820512820512819</v>
      </c>
      <c r="AW129" s="1">
        <v>78</v>
      </c>
      <c r="AX129" s="1">
        <v>4.9358974358974361</v>
      </c>
      <c r="AY129" s="1">
        <v>78</v>
      </c>
      <c r="AZ129" s="1">
        <v>5.220779220779221</v>
      </c>
      <c r="BA129" s="1">
        <v>77</v>
      </c>
      <c r="BB129" s="1">
        <v>4.4868421052631575</v>
      </c>
      <c r="BC129" s="1">
        <v>76</v>
      </c>
      <c r="BD129" s="1">
        <v>3.9220779220779223</v>
      </c>
      <c r="BE129" s="1">
        <v>77</v>
      </c>
      <c r="BF129" s="1">
        <v>4.833333333333333</v>
      </c>
      <c r="BG129" s="1">
        <v>78</v>
      </c>
      <c r="BH129" s="1">
        <v>4.9342105263157894</v>
      </c>
      <c r="BI129" s="1">
        <v>76</v>
      </c>
    </row>
    <row r="130" spans="1:61" x14ac:dyDescent="0.25">
      <c r="A130" s="22" t="str">
        <f t="shared" si="3"/>
        <v>2011UOOther</v>
      </c>
      <c r="C130" s="1" t="s">
        <v>59</v>
      </c>
      <c r="D130" s="1" t="s">
        <v>69</v>
      </c>
      <c r="E130">
        <v>2011</v>
      </c>
      <c r="F130" s="1">
        <v>1</v>
      </c>
      <c r="G130" s="1">
        <v>987</v>
      </c>
      <c r="H130" s="1">
        <v>4.8828571428571426</v>
      </c>
      <c r="I130" s="1">
        <v>700</v>
      </c>
      <c r="J130" s="1">
        <v>4.6614060258249639</v>
      </c>
      <c r="K130" s="1">
        <v>697</v>
      </c>
      <c r="L130" s="1">
        <v>4.2439024390243905</v>
      </c>
      <c r="M130" s="1">
        <v>697</v>
      </c>
      <c r="N130" s="1">
        <v>4.2177650429799423</v>
      </c>
      <c r="O130" s="1">
        <v>698</v>
      </c>
      <c r="P130" s="1">
        <v>4.0578034682080926</v>
      </c>
      <c r="Q130" s="1">
        <v>692</v>
      </c>
      <c r="R130" s="1">
        <v>4.848137535816619</v>
      </c>
      <c r="S130" s="1">
        <v>698</v>
      </c>
      <c r="T130" s="1">
        <v>4.2625538020086085</v>
      </c>
      <c r="U130" s="1">
        <v>697</v>
      </c>
      <c r="V130" s="1">
        <v>3.8620689655172415</v>
      </c>
      <c r="W130" s="1">
        <v>696</v>
      </c>
      <c r="X130" s="1">
        <v>4.0909090909090908</v>
      </c>
      <c r="Y130" s="1">
        <v>693</v>
      </c>
      <c r="Z130" s="1">
        <v>4.666666666666667</v>
      </c>
      <c r="AA130" s="1">
        <v>6</v>
      </c>
      <c r="AB130" s="1">
        <v>4.833333333333333</v>
      </c>
      <c r="AC130" s="1">
        <v>6</v>
      </c>
      <c r="AD130" s="1">
        <v>4.666666666666667</v>
      </c>
      <c r="AE130" s="1">
        <v>6</v>
      </c>
      <c r="AF130" s="1">
        <v>4.2761087267525033</v>
      </c>
      <c r="AG130" s="1">
        <v>699</v>
      </c>
      <c r="AH130" s="1">
        <v>4.0910404624277454</v>
      </c>
      <c r="AI130" s="1">
        <v>692</v>
      </c>
      <c r="AJ130" s="1">
        <v>4.2086330935251794</v>
      </c>
      <c r="AK130" s="1">
        <v>695</v>
      </c>
      <c r="AL130" s="1">
        <v>4.2481962481962485</v>
      </c>
      <c r="AM130" s="1">
        <v>693</v>
      </c>
      <c r="AN130" s="1">
        <v>4.5071633237822351</v>
      </c>
      <c r="AO130" s="1">
        <v>698</v>
      </c>
      <c r="AP130" s="1">
        <v>4.142037302725968</v>
      </c>
      <c r="AQ130" s="1">
        <v>697</v>
      </c>
      <c r="AR130" s="1">
        <v>4.162589928057554</v>
      </c>
      <c r="AS130" s="1">
        <v>695</v>
      </c>
      <c r="AT130" s="1">
        <v>4.2238163558106168</v>
      </c>
      <c r="AU130" s="1">
        <v>697</v>
      </c>
      <c r="AV130" s="1">
        <v>3.9827833572453373</v>
      </c>
      <c r="AW130" s="1">
        <v>697</v>
      </c>
      <c r="AX130" s="1">
        <v>4.4461979913916787</v>
      </c>
      <c r="AY130" s="1">
        <v>697</v>
      </c>
      <c r="AZ130" s="1">
        <v>4.4014492753623191</v>
      </c>
      <c r="BA130" s="1">
        <v>690</v>
      </c>
      <c r="BB130" s="1">
        <v>4.1311239193083571</v>
      </c>
      <c r="BC130" s="1">
        <v>694</v>
      </c>
      <c r="BD130" s="1">
        <v>4.4455587392550147</v>
      </c>
      <c r="BE130" s="1">
        <v>698</v>
      </c>
      <c r="BF130" s="1">
        <v>4.5595408895265424</v>
      </c>
      <c r="BG130" s="1">
        <v>697</v>
      </c>
      <c r="BH130" s="1">
        <v>4.6695402298850572</v>
      </c>
      <c r="BI130" s="1">
        <v>696</v>
      </c>
    </row>
    <row r="131" spans="1:61" x14ac:dyDescent="0.25">
      <c r="A131" s="22" t="str">
        <f t="shared" si="3"/>
        <v>2011UOENVIRONMENTAL STUDIES</v>
      </c>
      <c r="B131" s="1" t="s">
        <v>70</v>
      </c>
      <c r="C131" s="1" t="s">
        <v>59</v>
      </c>
      <c r="D131" s="1" t="s">
        <v>71</v>
      </c>
      <c r="E131">
        <v>2011</v>
      </c>
      <c r="F131" s="1">
        <v>2</v>
      </c>
      <c r="G131" s="1">
        <v>138</v>
      </c>
      <c r="H131" s="1">
        <v>4.737373737373737</v>
      </c>
      <c r="I131" s="1">
        <v>99</v>
      </c>
      <c r="J131" s="1">
        <v>4.9191919191919196</v>
      </c>
      <c r="K131" s="1">
        <v>99</v>
      </c>
      <c r="L131" s="1">
        <v>4.408163265306122</v>
      </c>
      <c r="M131" s="1">
        <v>98</v>
      </c>
      <c r="N131" s="1">
        <v>4.5252525252525251</v>
      </c>
      <c r="O131" s="1">
        <v>99</v>
      </c>
      <c r="P131" s="1">
        <v>4.3163265306122449</v>
      </c>
      <c r="Q131" s="1">
        <v>98</v>
      </c>
      <c r="R131" s="1">
        <v>5.0612244897959187</v>
      </c>
      <c r="S131" s="1">
        <v>98</v>
      </c>
      <c r="T131" s="1">
        <v>4.8367346938775508</v>
      </c>
      <c r="U131" s="1">
        <v>98</v>
      </c>
      <c r="V131" s="1">
        <v>4.1855670103092786</v>
      </c>
      <c r="W131" s="1">
        <v>97</v>
      </c>
      <c r="X131" s="1">
        <v>4.1530612244897958</v>
      </c>
      <c r="Y131" s="1">
        <v>98</v>
      </c>
      <c r="Z131" s="1">
        <v>4.6530612244897958</v>
      </c>
      <c r="AA131" s="1">
        <v>98</v>
      </c>
      <c r="AB131" s="1">
        <v>4.091836734693878</v>
      </c>
      <c r="AC131" s="1">
        <v>98</v>
      </c>
      <c r="AD131" s="1">
        <v>4.8144329896907214</v>
      </c>
      <c r="AE131" s="1">
        <v>97</v>
      </c>
      <c r="AF131" s="1">
        <v>4.3636363636363633</v>
      </c>
      <c r="AG131" s="1">
        <v>99</v>
      </c>
      <c r="AH131" s="1">
        <v>4.09375</v>
      </c>
      <c r="AI131" s="1">
        <v>96</v>
      </c>
      <c r="AJ131" s="1">
        <v>4.2164948453608249</v>
      </c>
      <c r="AK131" s="1">
        <v>97</v>
      </c>
      <c r="AL131" s="1">
        <v>4.4591836734693882</v>
      </c>
      <c r="AM131" s="1">
        <v>98</v>
      </c>
      <c r="AN131" s="1">
        <v>4.666666666666667</v>
      </c>
      <c r="AO131" s="1">
        <v>99</v>
      </c>
      <c r="AP131" s="1">
        <v>4.4343434343434343</v>
      </c>
      <c r="AQ131" s="1">
        <v>99</v>
      </c>
      <c r="AR131" s="1">
        <v>4.3061224489795915</v>
      </c>
      <c r="AS131" s="1">
        <v>98</v>
      </c>
      <c r="AT131" s="1">
        <v>4.2222222222222223</v>
      </c>
      <c r="AU131" s="1">
        <v>99</v>
      </c>
      <c r="AV131" s="1">
        <v>3.8989898989898988</v>
      </c>
      <c r="AW131" s="1">
        <v>99</v>
      </c>
      <c r="AX131" s="1">
        <v>4.4444444444444446</v>
      </c>
      <c r="AY131" s="1">
        <v>99</v>
      </c>
      <c r="AZ131" s="1">
        <v>4.9696969696969697</v>
      </c>
      <c r="BA131" s="1">
        <v>99</v>
      </c>
      <c r="BB131" s="1">
        <v>4.191919191919192</v>
      </c>
      <c r="BC131" s="1">
        <v>99</v>
      </c>
      <c r="BD131" s="1">
        <v>4.4795918367346941</v>
      </c>
      <c r="BE131" s="1">
        <v>98</v>
      </c>
      <c r="BF131" s="1">
        <v>4.6161616161616159</v>
      </c>
      <c r="BG131" s="1">
        <v>99</v>
      </c>
      <c r="BH131" s="1">
        <v>4.666666666666667</v>
      </c>
      <c r="BI131" s="1">
        <v>99</v>
      </c>
    </row>
    <row r="132" spans="1:61" x14ac:dyDescent="0.25">
      <c r="A132" s="22" t="str">
        <f t="shared" si="3"/>
        <v>2011UOARCHITECTURE &amp; INTERIOR ARCH</v>
      </c>
      <c r="B132" s="1" t="s">
        <v>72</v>
      </c>
      <c r="C132" s="1" t="s">
        <v>59</v>
      </c>
      <c r="D132" s="1" t="s">
        <v>73</v>
      </c>
      <c r="E132">
        <v>2011</v>
      </c>
      <c r="F132" s="1">
        <v>2</v>
      </c>
      <c r="G132" s="1">
        <v>120</v>
      </c>
      <c r="H132" s="1">
        <v>4.4941176470588236</v>
      </c>
      <c r="I132" s="1">
        <v>85</v>
      </c>
      <c r="J132" s="1">
        <v>5.0238095238095237</v>
      </c>
      <c r="K132" s="1">
        <v>84</v>
      </c>
      <c r="L132" s="1">
        <v>4.4588235294117649</v>
      </c>
      <c r="M132" s="1">
        <v>85</v>
      </c>
      <c r="N132" s="1">
        <v>4.4705882352941178</v>
      </c>
      <c r="O132" s="1">
        <v>85</v>
      </c>
      <c r="P132" s="1">
        <v>5.4</v>
      </c>
      <c r="Q132" s="1">
        <v>85</v>
      </c>
      <c r="R132" s="1">
        <v>4.8470588235294114</v>
      </c>
      <c r="S132" s="1">
        <v>85</v>
      </c>
      <c r="T132" s="1">
        <v>4.8470588235294114</v>
      </c>
      <c r="U132" s="1">
        <v>85</v>
      </c>
      <c r="V132" s="1">
        <v>4.5357142857142856</v>
      </c>
      <c r="W132" s="1">
        <v>84</v>
      </c>
      <c r="X132" s="1">
        <v>4.2738095238095237</v>
      </c>
      <c r="Y132" s="1">
        <v>84</v>
      </c>
      <c r="Z132" s="1">
        <v>4.4941176470588236</v>
      </c>
      <c r="AA132" s="1">
        <v>85</v>
      </c>
      <c r="AB132" s="1">
        <v>4.4941176470588236</v>
      </c>
      <c r="AC132" s="1">
        <v>85</v>
      </c>
      <c r="AD132" s="1">
        <v>4.7529411764705882</v>
      </c>
      <c r="AE132" s="1">
        <v>85</v>
      </c>
      <c r="AF132" s="1">
        <v>3.9176470588235293</v>
      </c>
      <c r="AG132" s="1">
        <v>85</v>
      </c>
      <c r="AH132" s="1">
        <v>4.0714285714285712</v>
      </c>
      <c r="AI132" s="1">
        <v>84</v>
      </c>
      <c r="AJ132" s="1">
        <v>3.7951807228915664</v>
      </c>
      <c r="AK132" s="1">
        <v>83</v>
      </c>
      <c r="AL132" s="1">
        <v>3.9176470588235293</v>
      </c>
      <c r="AM132" s="1">
        <v>85</v>
      </c>
      <c r="AN132" s="1">
        <v>4.7804878048780486</v>
      </c>
      <c r="AO132" s="1">
        <v>82</v>
      </c>
      <c r="AP132" s="1">
        <v>4.3882352941176475</v>
      </c>
      <c r="AQ132" s="1">
        <v>85</v>
      </c>
      <c r="AR132" s="1">
        <v>4.1764705882352944</v>
      </c>
      <c r="AS132" s="1">
        <v>85</v>
      </c>
      <c r="AT132" s="1">
        <v>4.5999999999999996</v>
      </c>
      <c r="AU132" s="1">
        <v>85</v>
      </c>
      <c r="AV132" s="1">
        <v>4.5058823529411764</v>
      </c>
      <c r="AW132" s="1">
        <v>85</v>
      </c>
      <c r="AX132" s="1">
        <v>4.552941176470588</v>
      </c>
      <c r="AY132" s="1">
        <v>85</v>
      </c>
      <c r="AZ132" s="1">
        <v>5.0941176470588232</v>
      </c>
      <c r="BA132" s="1">
        <v>85</v>
      </c>
      <c r="BB132" s="1">
        <v>4.8571428571428568</v>
      </c>
      <c r="BC132" s="1">
        <v>84</v>
      </c>
      <c r="BD132" s="1">
        <v>4.5882352941176467</v>
      </c>
      <c r="BE132" s="1">
        <v>85</v>
      </c>
      <c r="BF132" s="1">
        <v>4.6705882352941179</v>
      </c>
      <c r="BG132" s="1">
        <v>85</v>
      </c>
      <c r="BH132" s="1">
        <v>4.7294117647058824</v>
      </c>
      <c r="BI132" s="1">
        <v>85</v>
      </c>
    </row>
    <row r="133" spans="1:61" x14ac:dyDescent="0.25">
      <c r="A133" s="22" t="str">
        <f t="shared" si="3"/>
        <v>2011UOLANDSCAPE ARCHITECTURE</v>
      </c>
      <c r="B133" s="1" t="s">
        <v>74</v>
      </c>
      <c r="C133" s="1" t="s">
        <v>59</v>
      </c>
      <c r="D133" s="1" t="s">
        <v>75</v>
      </c>
      <c r="E133">
        <v>2011</v>
      </c>
      <c r="F133" s="1">
        <v>2</v>
      </c>
      <c r="G133" s="1">
        <v>20</v>
      </c>
      <c r="H133" s="1">
        <v>4.615384615384615</v>
      </c>
      <c r="I133" s="1">
        <v>13</v>
      </c>
      <c r="J133" s="1">
        <v>5.2307692307692308</v>
      </c>
      <c r="K133" s="1">
        <v>13</v>
      </c>
      <c r="L133" s="1">
        <v>4.615384615384615</v>
      </c>
      <c r="M133" s="1">
        <v>13</v>
      </c>
      <c r="N133" s="1">
        <v>4.615384615384615</v>
      </c>
      <c r="O133" s="1">
        <v>13</v>
      </c>
      <c r="P133" s="1">
        <v>5.2307692307692308</v>
      </c>
      <c r="Q133" s="1">
        <v>13</v>
      </c>
      <c r="R133" s="1">
        <v>5.1538461538461542</v>
      </c>
      <c r="S133" s="1">
        <v>13</v>
      </c>
      <c r="T133" s="1">
        <v>4.5384615384615383</v>
      </c>
      <c r="U133" s="1">
        <v>13</v>
      </c>
      <c r="V133" s="1">
        <v>4.2307692307692308</v>
      </c>
      <c r="W133" s="1">
        <v>13</v>
      </c>
      <c r="X133" s="1">
        <v>4.615384615384615</v>
      </c>
      <c r="Y133" s="1">
        <v>13</v>
      </c>
      <c r="Z133" s="1">
        <v>4.2307692307692308</v>
      </c>
      <c r="AA133" s="1">
        <v>13</v>
      </c>
      <c r="AB133" s="1">
        <v>4.615384615384615</v>
      </c>
      <c r="AC133" s="1">
        <v>13</v>
      </c>
      <c r="AD133" s="1">
        <v>5</v>
      </c>
      <c r="AE133" s="1">
        <v>13</v>
      </c>
      <c r="AF133" s="1">
        <v>3.8461538461538463</v>
      </c>
      <c r="AG133" s="1">
        <v>13</v>
      </c>
      <c r="AH133" s="1">
        <v>4.2307692307692308</v>
      </c>
      <c r="AI133" s="1">
        <v>13</v>
      </c>
      <c r="AJ133" s="1">
        <v>3.9230769230769229</v>
      </c>
      <c r="AK133" s="1">
        <v>13</v>
      </c>
      <c r="AL133" s="1">
        <v>4.2307692307692308</v>
      </c>
      <c r="AM133" s="1">
        <v>13</v>
      </c>
      <c r="AN133" s="1">
        <v>5.2307692307692308</v>
      </c>
      <c r="AO133" s="1">
        <v>13</v>
      </c>
      <c r="AP133" s="1">
        <v>4.4615384615384617</v>
      </c>
      <c r="AQ133" s="1">
        <v>13</v>
      </c>
      <c r="AR133" s="1">
        <v>4.4615384615384617</v>
      </c>
      <c r="AS133" s="1">
        <v>13</v>
      </c>
      <c r="AT133" s="1">
        <v>4.8461538461538458</v>
      </c>
      <c r="AU133" s="1">
        <v>13</v>
      </c>
      <c r="AV133" s="1">
        <v>5.1538461538461542</v>
      </c>
      <c r="AW133" s="1">
        <v>13</v>
      </c>
      <c r="AX133" s="1">
        <v>5.0769230769230766</v>
      </c>
      <c r="AY133" s="1">
        <v>13</v>
      </c>
      <c r="AZ133" s="1">
        <v>5.1538461538461542</v>
      </c>
      <c r="BA133" s="1">
        <v>13</v>
      </c>
      <c r="BB133" s="1">
        <v>4.8461538461538458</v>
      </c>
      <c r="BC133" s="1">
        <v>13</v>
      </c>
      <c r="BD133" s="1">
        <v>4.5384615384615383</v>
      </c>
      <c r="BE133" s="1">
        <v>13</v>
      </c>
      <c r="BF133" s="1">
        <v>4.6923076923076925</v>
      </c>
      <c r="BG133" s="1">
        <v>13</v>
      </c>
      <c r="BH133" s="1">
        <v>4.7692307692307692</v>
      </c>
      <c r="BI133" s="1">
        <v>13</v>
      </c>
    </row>
    <row r="134" spans="1:61" x14ac:dyDescent="0.25">
      <c r="A134" s="22" t="str">
        <f t="shared" si="3"/>
        <v>2011UOASIAN STUDIES</v>
      </c>
      <c r="B134" s="1" t="s">
        <v>76</v>
      </c>
      <c r="C134" s="1" t="s">
        <v>59</v>
      </c>
      <c r="D134" s="1" t="s">
        <v>77</v>
      </c>
      <c r="E134">
        <v>2011</v>
      </c>
      <c r="F134" s="1">
        <v>2</v>
      </c>
      <c r="G134" s="1">
        <v>6</v>
      </c>
      <c r="H134" s="1">
        <v>4.666666666666667</v>
      </c>
      <c r="I134" s="1">
        <v>3</v>
      </c>
      <c r="J134" s="1">
        <v>3</v>
      </c>
      <c r="K134" s="1">
        <v>3</v>
      </c>
      <c r="L134" s="1">
        <v>4.333333333333333</v>
      </c>
      <c r="M134" s="1">
        <v>3</v>
      </c>
      <c r="N134" s="1">
        <v>5</v>
      </c>
      <c r="O134" s="1">
        <v>3</v>
      </c>
      <c r="P134" s="1">
        <v>5</v>
      </c>
      <c r="Q134" s="1">
        <v>3</v>
      </c>
      <c r="R134" s="1">
        <v>5.666666666666667</v>
      </c>
      <c r="S134" s="1">
        <v>3</v>
      </c>
      <c r="T134" s="1">
        <v>5</v>
      </c>
      <c r="U134" s="1">
        <v>3</v>
      </c>
      <c r="V134" s="1">
        <v>5</v>
      </c>
      <c r="W134" s="1">
        <v>3</v>
      </c>
      <c r="X134" s="1">
        <v>4.333333333333333</v>
      </c>
      <c r="Y134" s="1">
        <v>3</v>
      </c>
      <c r="Z134" s="1">
        <v>4</v>
      </c>
      <c r="AA134" s="1">
        <v>3</v>
      </c>
      <c r="AB134" s="1">
        <v>4.333333333333333</v>
      </c>
      <c r="AC134" s="1">
        <v>3</v>
      </c>
      <c r="AD134" s="1">
        <v>5.333333333333333</v>
      </c>
      <c r="AE134" s="1">
        <v>3</v>
      </c>
      <c r="AF134" s="1">
        <v>4.333333333333333</v>
      </c>
      <c r="AG134" s="1">
        <v>3</v>
      </c>
      <c r="AH134" s="1">
        <v>4.333333333333333</v>
      </c>
      <c r="AI134" s="1">
        <v>3</v>
      </c>
      <c r="AJ134" s="1">
        <v>4</v>
      </c>
      <c r="AK134" s="1">
        <v>3</v>
      </c>
      <c r="AL134" s="1">
        <v>4</v>
      </c>
      <c r="AM134" s="1">
        <v>3</v>
      </c>
      <c r="AN134" s="1">
        <v>5</v>
      </c>
      <c r="AO134" s="1">
        <v>3</v>
      </c>
      <c r="AP134" s="1">
        <v>4.666666666666667</v>
      </c>
      <c r="AQ134" s="1">
        <v>3</v>
      </c>
      <c r="AR134" s="1">
        <v>4</v>
      </c>
      <c r="AS134" s="1">
        <v>3</v>
      </c>
      <c r="AT134" s="1">
        <v>2.6666666666666665</v>
      </c>
      <c r="AU134" s="1">
        <v>3</v>
      </c>
      <c r="AV134" s="1">
        <v>4.666666666666667</v>
      </c>
      <c r="AW134" s="1">
        <v>3</v>
      </c>
      <c r="AX134" s="1">
        <v>5.333333333333333</v>
      </c>
      <c r="AY134" s="1">
        <v>3</v>
      </c>
      <c r="AZ134" s="1">
        <v>5.333333333333333</v>
      </c>
      <c r="BA134" s="1">
        <v>3</v>
      </c>
      <c r="BB134" s="1">
        <v>4.666666666666667</v>
      </c>
      <c r="BC134" s="1">
        <v>3</v>
      </c>
      <c r="BD134" s="1">
        <v>5.666666666666667</v>
      </c>
      <c r="BE134" s="1">
        <v>3</v>
      </c>
      <c r="BF134" s="1">
        <v>5</v>
      </c>
      <c r="BG134" s="1">
        <v>3</v>
      </c>
      <c r="BH134" s="1">
        <v>5.333333333333333</v>
      </c>
      <c r="BI134" s="1">
        <v>3</v>
      </c>
    </row>
    <row r="135" spans="1:61" x14ac:dyDescent="0.25">
      <c r="A135" s="22" t="str">
        <f t="shared" si="3"/>
        <v>2011UOLATIN AMERICAN STUDIES</v>
      </c>
      <c r="B135" s="1" t="s">
        <v>78</v>
      </c>
      <c r="C135" s="1" t="s">
        <v>59</v>
      </c>
      <c r="D135" s="1" t="s">
        <v>79</v>
      </c>
      <c r="E135">
        <v>2011</v>
      </c>
      <c r="F135" s="1">
        <v>2</v>
      </c>
      <c r="G135" s="1">
        <v>3</v>
      </c>
      <c r="H135" s="1">
        <v>5</v>
      </c>
      <c r="I135" s="1">
        <v>2</v>
      </c>
      <c r="J135" s="1">
        <v>5</v>
      </c>
      <c r="K135" s="1">
        <v>2</v>
      </c>
      <c r="L135" s="1">
        <v>6</v>
      </c>
      <c r="M135" s="1">
        <v>2</v>
      </c>
      <c r="N135" s="1">
        <v>5.5</v>
      </c>
      <c r="O135" s="1">
        <v>2</v>
      </c>
      <c r="P135" s="1">
        <v>5.5</v>
      </c>
      <c r="Q135" s="1">
        <v>2</v>
      </c>
      <c r="R135" s="1">
        <v>5.5</v>
      </c>
      <c r="S135" s="1">
        <v>2</v>
      </c>
      <c r="T135" s="1">
        <v>6</v>
      </c>
      <c r="U135" s="1">
        <v>2</v>
      </c>
      <c r="V135" s="1">
        <v>5.5</v>
      </c>
      <c r="W135" s="1">
        <v>2</v>
      </c>
      <c r="X135" s="1">
        <v>6</v>
      </c>
      <c r="Y135" s="1">
        <v>2</v>
      </c>
      <c r="Z135" s="1">
        <v>3</v>
      </c>
      <c r="AA135" s="1">
        <v>2</v>
      </c>
      <c r="AB135" s="1">
        <v>5</v>
      </c>
      <c r="AC135" s="1">
        <v>2</v>
      </c>
      <c r="AD135" s="1">
        <v>5</v>
      </c>
      <c r="AE135" s="1">
        <v>2</v>
      </c>
      <c r="AF135" s="1">
        <v>5.5</v>
      </c>
      <c r="AG135" s="1">
        <v>2</v>
      </c>
      <c r="AH135" s="1">
        <v>4</v>
      </c>
      <c r="AI135" s="1">
        <v>1</v>
      </c>
      <c r="AJ135" s="1">
        <v>2.5</v>
      </c>
      <c r="AK135" s="1">
        <v>2</v>
      </c>
      <c r="AL135" s="1">
        <v>5.5</v>
      </c>
      <c r="AM135" s="1">
        <v>2</v>
      </c>
      <c r="AN135" s="1">
        <v>6</v>
      </c>
      <c r="AO135" s="1">
        <v>1</v>
      </c>
      <c r="AP135" s="1">
        <v>5.5</v>
      </c>
      <c r="AQ135" s="1">
        <v>2</v>
      </c>
      <c r="AR135" s="1">
        <v>3.5</v>
      </c>
      <c r="AS135" s="1">
        <v>2</v>
      </c>
      <c r="AT135" s="1">
        <v>3.5</v>
      </c>
      <c r="AU135" s="1">
        <v>2</v>
      </c>
      <c r="AV135" s="1">
        <v>3.5</v>
      </c>
      <c r="AW135" s="1">
        <v>2</v>
      </c>
      <c r="AX135" s="1">
        <v>6</v>
      </c>
      <c r="AY135" s="1">
        <v>2</v>
      </c>
      <c r="AZ135" s="1">
        <v>5.5</v>
      </c>
      <c r="BA135" s="1">
        <v>2</v>
      </c>
      <c r="BB135" s="1">
        <v>5</v>
      </c>
      <c r="BC135" s="1">
        <v>2</v>
      </c>
      <c r="BD135" s="1">
        <v>5</v>
      </c>
      <c r="BE135" s="1">
        <v>2</v>
      </c>
      <c r="BF135" s="1">
        <v>5.5</v>
      </c>
      <c r="BG135" s="1">
        <v>2</v>
      </c>
      <c r="BH135" s="1">
        <v>5.5</v>
      </c>
      <c r="BI135" s="1">
        <v>2</v>
      </c>
    </row>
    <row r="136" spans="1:61" x14ac:dyDescent="0.25">
      <c r="A136" s="22" t="str">
        <f t="shared" si="3"/>
        <v>2011UORUSSIAN &amp; EAST EUROPEAN STUDIES</v>
      </c>
      <c r="B136" s="1" t="s">
        <v>80</v>
      </c>
      <c r="C136" s="1" t="s">
        <v>59</v>
      </c>
      <c r="D136" s="1" t="s">
        <v>81</v>
      </c>
      <c r="E136">
        <v>2011</v>
      </c>
      <c r="F136" s="1">
        <v>2</v>
      </c>
      <c r="G136" s="1">
        <v>5</v>
      </c>
      <c r="H136" s="1">
        <v>4.5</v>
      </c>
      <c r="I136" s="1">
        <v>4</v>
      </c>
      <c r="J136" s="1">
        <v>4.5</v>
      </c>
      <c r="K136" s="1">
        <v>4</v>
      </c>
      <c r="L136" s="1">
        <v>4.5</v>
      </c>
      <c r="M136" s="1">
        <v>4</v>
      </c>
      <c r="N136" s="1">
        <v>4.5</v>
      </c>
      <c r="O136" s="1">
        <v>4</v>
      </c>
      <c r="P136" s="1">
        <v>4.5</v>
      </c>
      <c r="Q136" s="1">
        <v>4</v>
      </c>
      <c r="R136" s="1">
        <v>5.25</v>
      </c>
      <c r="S136" s="1">
        <v>4</v>
      </c>
      <c r="T136" s="1">
        <v>4.25</v>
      </c>
      <c r="U136" s="1">
        <v>4</v>
      </c>
      <c r="V136" s="1">
        <v>4.5</v>
      </c>
      <c r="W136" s="1">
        <v>4</v>
      </c>
      <c r="X136" s="1">
        <v>4.25</v>
      </c>
      <c r="Y136" s="1">
        <v>4</v>
      </c>
      <c r="Z136" s="1">
        <v>3.75</v>
      </c>
      <c r="AA136" s="1">
        <v>4</v>
      </c>
      <c r="AB136" s="1">
        <v>4.5</v>
      </c>
      <c r="AC136" s="1">
        <v>4</v>
      </c>
      <c r="AD136" s="1">
        <v>4.25</v>
      </c>
      <c r="AE136" s="1">
        <v>4</v>
      </c>
      <c r="AF136" s="1">
        <v>5.25</v>
      </c>
      <c r="AG136" s="1">
        <v>4</v>
      </c>
      <c r="AH136" s="1">
        <v>3.5</v>
      </c>
      <c r="AI136" s="1">
        <v>4</v>
      </c>
      <c r="AJ136" s="1">
        <v>4</v>
      </c>
      <c r="AK136" s="1">
        <v>4</v>
      </c>
      <c r="AL136" s="1">
        <v>4.25</v>
      </c>
      <c r="AM136" s="1">
        <v>4</v>
      </c>
      <c r="AN136" s="1">
        <v>5</v>
      </c>
      <c r="AO136" s="1">
        <v>4</v>
      </c>
      <c r="AP136" s="1">
        <v>4.75</v>
      </c>
      <c r="AQ136" s="1">
        <v>4</v>
      </c>
      <c r="AR136" s="1">
        <v>4.5</v>
      </c>
      <c r="AS136" s="1">
        <v>4</v>
      </c>
      <c r="AT136" s="1">
        <v>4.5</v>
      </c>
      <c r="AU136" s="1">
        <v>4</v>
      </c>
      <c r="AV136" s="1">
        <v>5</v>
      </c>
      <c r="AW136" s="1">
        <v>4</v>
      </c>
      <c r="AX136" s="1">
        <v>5</v>
      </c>
      <c r="AY136" s="1">
        <v>4</v>
      </c>
      <c r="AZ136" s="1">
        <v>5.5</v>
      </c>
      <c r="BA136" s="1">
        <v>4</v>
      </c>
      <c r="BB136" s="1">
        <v>4.25</v>
      </c>
      <c r="BC136" s="1">
        <v>4</v>
      </c>
      <c r="BD136" s="1">
        <v>4</v>
      </c>
      <c r="BE136" s="1">
        <v>4</v>
      </c>
      <c r="BF136" s="1">
        <v>5</v>
      </c>
      <c r="BG136" s="1">
        <v>4</v>
      </c>
      <c r="BH136" s="1">
        <v>4.75</v>
      </c>
      <c r="BI136" s="1">
        <v>4</v>
      </c>
    </row>
    <row r="137" spans="1:61" x14ac:dyDescent="0.25">
      <c r="A137" s="22" t="str">
        <f t="shared" si="3"/>
        <v>2011UOWOMEN'S &amp; GENDER STUDIES</v>
      </c>
      <c r="B137" s="1" t="s">
        <v>82</v>
      </c>
      <c r="C137" s="1" t="s">
        <v>59</v>
      </c>
      <c r="D137" s="1" t="s">
        <v>60</v>
      </c>
      <c r="E137">
        <v>2011</v>
      </c>
      <c r="F137" s="1">
        <v>2</v>
      </c>
      <c r="G137" s="1">
        <v>17</v>
      </c>
      <c r="H137" s="1">
        <v>4.5454545454545459</v>
      </c>
      <c r="I137" s="1">
        <v>11</v>
      </c>
      <c r="J137" s="1">
        <v>4.3636363636363633</v>
      </c>
      <c r="K137" s="1">
        <v>11</v>
      </c>
      <c r="L137" s="1">
        <v>4</v>
      </c>
      <c r="M137" s="1">
        <v>11</v>
      </c>
      <c r="N137" s="1">
        <v>4.5454545454545459</v>
      </c>
      <c r="O137" s="1">
        <v>11</v>
      </c>
      <c r="P137" s="1">
        <v>4.7272727272727275</v>
      </c>
      <c r="Q137" s="1">
        <v>11</v>
      </c>
      <c r="R137" s="1">
        <v>4.9090909090909092</v>
      </c>
      <c r="S137" s="1">
        <v>11</v>
      </c>
      <c r="T137" s="1">
        <v>5</v>
      </c>
      <c r="U137" s="1">
        <v>11</v>
      </c>
      <c r="V137" s="1">
        <v>4.1818181818181817</v>
      </c>
      <c r="W137" s="1">
        <v>11</v>
      </c>
      <c r="X137" s="1">
        <v>4.9090909090909092</v>
      </c>
      <c r="Y137" s="1">
        <v>11</v>
      </c>
      <c r="Z137" s="1">
        <v>5</v>
      </c>
      <c r="AA137" s="1">
        <v>11</v>
      </c>
      <c r="AB137" s="1">
        <v>4.5454545454545459</v>
      </c>
      <c r="AC137" s="1">
        <v>11</v>
      </c>
      <c r="AD137" s="1">
        <v>5.2</v>
      </c>
      <c r="AE137" s="1">
        <v>10</v>
      </c>
      <c r="AF137" s="1">
        <v>5</v>
      </c>
      <c r="AG137" s="1">
        <v>11</v>
      </c>
      <c r="AH137" s="1">
        <v>4.4545454545454541</v>
      </c>
      <c r="AI137" s="1">
        <v>11</v>
      </c>
      <c r="AJ137" s="1">
        <v>4.7272727272727275</v>
      </c>
      <c r="AK137" s="1">
        <v>11</v>
      </c>
      <c r="AL137" s="1">
        <v>5.1818181818181817</v>
      </c>
      <c r="AM137" s="1">
        <v>11</v>
      </c>
      <c r="AN137" s="1">
        <v>5.3</v>
      </c>
      <c r="AO137" s="1">
        <v>10</v>
      </c>
      <c r="AP137" s="1">
        <v>4.7272727272727275</v>
      </c>
      <c r="AQ137" s="1">
        <v>11</v>
      </c>
      <c r="AR137" s="1">
        <v>4.6363636363636367</v>
      </c>
      <c r="AS137" s="1">
        <v>11</v>
      </c>
      <c r="AT137" s="1">
        <v>4.6363636363636367</v>
      </c>
      <c r="AU137" s="1">
        <v>11</v>
      </c>
      <c r="AV137" s="1">
        <v>4.9090909090909092</v>
      </c>
      <c r="AW137" s="1">
        <v>11</v>
      </c>
      <c r="AX137" s="1">
        <v>5.2727272727272725</v>
      </c>
      <c r="AY137" s="1">
        <v>11</v>
      </c>
      <c r="AZ137" s="1">
        <v>5.3636363636363633</v>
      </c>
      <c r="BA137" s="1">
        <v>11</v>
      </c>
      <c r="BB137" s="1">
        <v>4.9090909090909092</v>
      </c>
      <c r="BC137" s="1">
        <v>11</v>
      </c>
      <c r="BD137" s="1">
        <v>4.8181818181818183</v>
      </c>
      <c r="BE137" s="1">
        <v>11</v>
      </c>
      <c r="BF137" s="1">
        <v>4.7272727272727275</v>
      </c>
      <c r="BG137" s="1">
        <v>11</v>
      </c>
      <c r="BH137" s="1">
        <v>4.8181818181818183</v>
      </c>
      <c r="BI137" s="1">
        <v>11</v>
      </c>
    </row>
    <row r="138" spans="1:61" x14ac:dyDescent="0.25">
      <c r="A138" s="22" t="str">
        <f t="shared" si="3"/>
        <v>2011UOETHNIC STUDIES</v>
      </c>
      <c r="B138" s="1" t="s">
        <v>83</v>
      </c>
      <c r="C138" s="1" t="s">
        <v>59</v>
      </c>
      <c r="D138" s="1" t="s">
        <v>84</v>
      </c>
      <c r="E138">
        <v>2011</v>
      </c>
      <c r="F138" s="1">
        <v>2</v>
      </c>
      <c r="G138" s="1">
        <v>9</v>
      </c>
      <c r="H138" s="1">
        <v>4.2857142857142856</v>
      </c>
      <c r="I138" s="1">
        <v>7</v>
      </c>
      <c r="J138" s="1">
        <v>4.4285714285714288</v>
      </c>
      <c r="K138" s="1">
        <v>7</v>
      </c>
      <c r="L138" s="1">
        <v>4.1428571428571432</v>
      </c>
      <c r="M138" s="1">
        <v>7</v>
      </c>
      <c r="N138" s="1">
        <v>4.333333333333333</v>
      </c>
      <c r="O138" s="1">
        <v>6</v>
      </c>
      <c r="P138" s="1">
        <v>4</v>
      </c>
      <c r="Q138" s="1">
        <v>7</v>
      </c>
      <c r="R138" s="1">
        <v>4.4285714285714288</v>
      </c>
      <c r="S138" s="1">
        <v>7</v>
      </c>
      <c r="T138" s="1">
        <v>5</v>
      </c>
      <c r="U138" s="1">
        <v>7</v>
      </c>
      <c r="V138" s="1">
        <v>3.7142857142857144</v>
      </c>
      <c r="W138" s="1">
        <v>7</v>
      </c>
      <c r="X138" s="1">
        <v>4.1428571428571432</v>
      </c>
      <c r="Y138" s="1">
        <v>7</v>
      </c>
      <c r="Z138" s="1">
        <v>4.4285714285714288</v>
      </c>
      <c r="AA138" s="1">
        <v>7</v>
      </c>
      <c r="AB138" s="1">
        <v>4.5714285714285712</v>
      </c>
      <c r="AC138" s="1">
        <v>7</v>
      </c>
      <c r="AD138" s="1">
        <v>5.1428571428571432</v>
      </c>
      <c r="AE138" s="1">
        <v>7</v>
      </c>
      <c r="AF138" s="1">
        <v>5</v>
      </c>
      <c r="AG138" s="1">
        <v>7</v>
      </c>
      <c r="AH138" s="1">
        <v>3</v>
      </c>
      <c r="AI138" s="1">
        <v>6</v>
      </c>
      <c r="AJ138" s="1">
        <v>3.8333333333333335</v>
      </c>
      <c r="AK138" s="1">
        <v>6</v>
      </c>
      <c r="AL138" s="1">
        <v>5</v>
      </c>
      <c r="AM138" s="1">
        <v>7</v>
      </c>
      <c r="AN138" s="1">
        <v>5.4285714285714288</v>
      </c>
      <c r="AO138" s="1">
        <v>7</v>
      </c>
      <c r="AP138" s="1">
        <v>5.1428571428571432</v>
      </c>
      <c r="AQ138" s="1">
        <v>7</v>
      </c>
      <c r="AR138" s="1">
        <v>4.4285714285714288</v>
      </c>
      <c r="AS138" s="1">
        <v>7</v>
      </c>
      <c r="AT138" s="1">
        <v>4.8571428571428568</v>
      </c>
      <c r="AU138" s="1">
        <v>7</v>
      </c>
      <c r="AV138" s="1">
        <v>5.4285714285714288</v>
      </c>
      <c r="AW138" s="1">
        <v>7</v>
      </c>
      <c r="AX138" s="1">
        <v>4.7142857142857144</v>
      </c>
      <c r="AY138" s="1">
        <v>7</v>
      </c>
      <c r="AZ138" s="1">
        <v>5.5714285714285712</v>
      </c>
      <c r="BA138" s="1">
        <v>7</v>
      </c>
      <c r="BB138" s="1">
        <v>4.7142857142857144</v>
      </c>
      <c r="BC138" s="1">
        <v>7</v>
      </c>
      <c r="BD138" s="1">
        <v>3.5714285714285716</v>
      </c>
      <c r="BE138" s="1">
        <v>7</v>
      </c>
      <c r="BF138" s="1">
        <v>4.333333333333333</v>
      </c>
      <c r="BG138" s="1">
        <v>6</v>
      </c>
      <c r="BH138" s="1">
        <v>4.166666666666667</v>
      </c>
      <c r="BI138" s="1">
        <v>6</v>
      </c>
    </row>
    <row r="139" spans="1:61" x14ac:dyDescent="0.25">
      <c r="A139" s="22" t="str">
        <f t="shared" si="3"/>
        <v>2011UOJOURNALISM &amp; COMMUNICATION</v>
      </c>
      <c r="B139" s="1" t="s">
        <v>85</v>
      </c>
      <c r="C139" s="1" t="s">
        <v>59</v>
      </c>
      <c r="D139" s="1" t="s">
        <v>86</v>
      </c>
      <c r="E139">
        <v>2011</v>
      </c>
      <c r="F139" s="1">
        <v>2</v>
      </c>
      <c r="G139" s="1">
        <v>505</v>
      </c>
      <c r="H139" s="1">
        <v>4.6743515850144091</v>
      </c>
      <c r="I139" s="1">
        <v>347</v>
      </c>
      <c r="J139" s="1">
        <v>4.5289017341040463</v>
      </c>
      <c r="K139" s="1">
        <v>346</v>
      </c>
      <c r="L139" s="1">
        <v>4.2219020172910664</v>
      </c>
      <c r="M139" s="1">
        <v>347</v>
      </c>
      <c r="N139" s="1">
        <v>4.4942196531791909</v>
      </c>
      <c r="O139" s="1">
        <v>346</v>
      </c>
      <c r="P139" s="1">
        <v>4.5565217391304351</v>
      </c>
      <c r="Q139" s="1">
        <v>345</v>
      </c>
      <c r="R139" s="1">
        <v>4.9741379310344831</v>
      </c>
      <c r="S139" s="1">
        <v>348</v>
      </c>
      <c r="T139" s="1">
        <v>4.5664739884393066</v>
      </c>
      <c r="U139" s="1">
        <v>346</v>
      </c>
      <c r="V139" s="1">
        <v>4.3112391930835736</v>
      </c>
      <c r="W139" s="1">
        <v>347</v>
      </c>
      <c r="X139" s="1">
        <v>4.2209302325581399</v>
      </c>
      <c r="Y139" s="1">
        <v>344</v>
      </c>
      <c r="Z139" s="1">
        <v>4.502890173410405</v>
      </c>
      <c r="AA139" s="1">
        <v>346</v>
      </c>
      <c r="AB139" s="1">
        <v>4.0086705202312141</v>
      </c>
      <c r="AC139" s="1">
        <v>346</v>
      </c>
      <c r="AD139" s="1">
        <v>4.7434402332361518</v>
      </c>
      <c r="AE139" s="1">
        <v>343</v>
      </c>
      <c r="AF139" s="1">
        <v>4.6599423631123917</v>
      </c>
      <c r="AG139" s="1">
        <v>347</v>
      </c>
      <c r="AH139" s="1">
        <v>4.1294117647058828</v>
      </c>
      <c r="AI139" s="1">
        <v>340</v>
      </c>
      <c r="AJ139" s="1">
        <v>4.5494186046511631</v>
      </c>
      <c r="AK139" s="1">
        <v>344</v>
      </c>
      <c r="AL139" s="1">
        <v>4.7225433526011562</v>
      </c>
      <c r="AM139" s="1">
        <v>346</v>
      </c>
      <c r="AN139" s="1">
        <v>4.7681159420289854</v>
      </c>
      <c r="AO139" s="1">
        <v>345</v>
      </c>
      <c r="AP139" s="1">
        <v>4.2376811594202897</v>
      </c>
      <c r="AQ139" s="1">
        <v>345</v>
      </c>
      <c r="AR139" s="1">
        <v>4.2630057803468207</v>
      </c>
      <c r="AS139" s="1">
        <v>346</v>
      </c>
      <c r="AT139" s="1">
        <v>4.2869565217391301</v>
      </c>
      <c r="AU139" s="1">
        <v>345</v>
      </c>
      <c r="AV139" s="1">
        <v>4.1623188405797098</v>
      </c>
      <c r="AW139" s="1">
        <v>345</v>
      </c>
      <c r="AX139" s="1">
        <v>4.6753623188405795</v>
      </c>
      <c r="AY139" s="1">
        <v>345</v>
      </c>
      <c r="AZ139" s="1">
        <v>4.9941860465116283</v>
      </c>
      <c r="BA139" s="1">
        <v>344</v>
      </c>
      <c r="BB139" s="1">
        <v>4.5860058309037903</v>
      </c>
      <c r="BC139" s="1">
        <v>343</v>
      </c>
      <c r="BD139" s="1">
        <v>4.5362318840579707</v>
      </c>
      <c r="BE139" s="1">
        <v>345</v>
      </c>
      <c r="BF139" s="1">
        <v>4.5930232558139537</v>
      </c>
      <c r="BG139" s="1">
        <v>344</v>
      </c>
      <c r="BH139" s="1">
        <v>4.6959064327485383</v>
      </c>
      <c r="BI139" s="1">
        <v>342</v>
      </c>
    </row>
    <row r="140" spans="1:61" x14ac:dyDescent="0.25">
      <c r="A140" s="22" t="str">
        <f t="shared" si="3"/>
        <v>2011UOCOMPUTER &amp; INFORMATION SCIENCE</v>
      </c>
      <c r="B140" s="1" t="s">
        <v>87</v>
      </c>
      <c r="C140" s="1" t="s">
        <v>59</v>
      </c>
      <c r="D140" s="1" t="s">
        <v>88</v>
      </c>
      <c r="E140">
        <v>2011</v>
      </c>
      <c r="F140" s="1">
        <v>2</v>
      </c>
      <c r="G140" s="1">
        <v>72</v>
      </c>
      <c r="H140" s="1">
        <v>4.9047619047619051</v>
      </c>
      <c r="I140" s="1">
        <v>42</v>
      </c>
      <c r="J140" s="1">
        <v>4.7142857142857144</v>
      </c>
      <c r="K140" s="1">
        <v>42</v>
      </c>
      <c r="L140" s="1">
        <v>4.3809523809523814</v>
      </c>
      <c r="M140" s="1">
        <v>42</v>
      </c>
      <c r="N140" s="1">
        <v>3.9285714285714284</v>
      </c>
      <c r="O140" s="1">
        <v>42</v>
      </c>
      <c r="P140" s="1">
        <v>3.9268292682926829</v>
      </c>
      <c r="Q140" s="1">
        <v>41</v>
      </c>
      <c r="R140" s="1">
        <v>4.6190476190476186</v>
      </c>
      <c r="S140" s="1">
        <v>42</v>
      </c>
      <c r="T140" s="1">
        <v>4.4047619047619051</v>
      </c>
      <c r="U140" s="1">
        <v>42</v>
      </c>
      <c r="V140" s="1">
        <v>3.9268292682926829</v>
      </c>
      <c r="W140" s="1">
        <v>41</v>
      </c>
      <c r="X140" s="1">
        <v>4.0238095238095237</v>
      </c>
      <c r="Y140" s="1">
        <v>42</v>
      </c>
      <c r="Z140" s="1">
        <v>4.0975609756097562</v>
      </c>
      <c r="AA140" s="1">
        <v>41</v>
      </c>
      <c r="AB140" s="1">
        <v>4.1219512195121952</v>
      </c>
      <c r="AC140" s="1">
        <v>41</v>
      </c>
      <c r="AD140" s="1">
        <v>4.384615384615385</v>
      </c>
      <c r="AE140" s="1">
        <v>39</v>
      </c>
      <c r="AF140" s="1">
        <v>4.1282051282051286</v>
      </c>
      <c r="AG140" s="1">
        <v>39</v>
      </c>
      <c r="AH140" s="1">
        <v>4.1025641025641022</v>
      </c>
      <c r="AI140" s="1">
        <v>39</v>
      </c>
      <c r="AJ140" s="1">
        <v>4.1282051282051286</v>
      </c>
      <c r="AK140" s="1">
        <v>39</v>
      </c>
      <c r="AL140" s="1">
        <v>4.4102564102564106</v>
      </c>
      <c r="AM140" s="1">
        <v>39</v>
      </c>
      <c r="AN140" s="1">
        <v>4.4102564102564106</v>
      </c>
      <c r="AO140" s="1">
        <v>39</v>
      </c>
      <c r="AP140" s="1">
        <v>4</v>
      </c>
      <c r="AQ140" s="1">
        <v>40</v>
      </c>
      <c r="AR140" s="1">
        <v>4.3250000000000002</v>
      </c>
      <c r="AS140" s="1">
        <v>40</v>
      </c>
      <c r="AT140" s="1">
        <v>4.4000000000000004</v>
      </c>
      <c r="AU140" s="1">
        <v>40</v>
      </c>
      <c r="AV140" s="1">
        <v>4.45</v>
      </c>
      <c r="AW140" s="1">
        <v>40</v>
      </c>
      <c r="AX140" s="1">
        <v>4.6500000000000004</v>
      </c>
      <c r="AY140" s="1">
        <v>40</v>
      </c>
      <c r="AZ140" s="1">
        <v>5.0750000000000002</v>
      </c>
      <c r="BA140" s="1">
        <v>40</v>
      </c>
      <c r="BB140" s="1">
        <v>4.3499999999999996</v>
      </c>
      <c r="BC140" s="1">
        <v>40</v>
      </c>
      <c r="BD140" s="1">
        <v>4.2307692307692308</v>
      </c>
      <c r="BE140" s="1">
        <v>39</v>
      </c>
      <c r="BF140" s="1">
        <v>4.55</v>
      </c>
      <c r="BG140" s="1">
        <v>40</v>
      </c>
      <c r="BH140" s="1">
        <v>4.6315789473684212</v>
      </c>
      <c r="BI140" s="1">
        <v>38</v>
      </c>
    </row>
    <row r="141" spans="1:61" x14ac:dyDescent="0.25">
      <c r="A141" s="22" t="str">
        <f t="shared" si="3"/>
        <v>2011UOEDUCATIONAL STUDIES</v>
      </c>
      <c r="B141" s="1" t="s">
        <v>89</v>
      </c>
      <c r="C141" s="1" t="s">
        <v>59</v>
      </c>
      <c r="D141" s="1" t="s">
        <v>90</v>
      </c>
      <c r="E141">
        <v>2011</v>
      </c>
      <c r="F141" s="1">
        <v>2</v>
      </c>
      <c r="G141" s="1">
        <v>127</v>
      </c>
      <c r="H141" s="1">
        <v>4.3522727272727275</v>
      </c>
      <c r="I141" s="1">
        <v>88</v>
      </c>
      <c r="J141" s="1">
        <v>4.393258426966292</v>
      </c>
      <c r="K141" s="1">
        <v>89</v>
      </c>
      <c r="L141" s="1">
        <v>4.2247191011235952</v>
      </c>
      <c r="M141" s="1">
        <v>89</v>
      </c>
      <c r="N141" s="1">
        <v>4.2584269662921352</v>
      </c>
      <c r="O141" s="1">
        <v>89</v>
      </c>
      <c r="P141" s="1">
        <v>4.0561797752808992</v>
      </c>
      <c r="Q141" s="1">
        <v>89</v>
      </c>
      <c r="R141" s="1">
        <v>4.6022727272727275</v>
      </c>
      <c r="S141" s="1">
        <v>88</v>
      </c>
      <c r="T141" s="1">
        <v>4.382022471910112</v>
      </c>
      <c r="U141" s="1">
        <v>89</v>
      </c>
      <c r="V141" s="1">
        <v>3.8202247191011236</v>
      </c>
      <c r="W141" s="1">
        <v>89</v>
      </c>
      <c r="X141" s="1">
        <v>4.0449438202247192</v>
      </c>
      <c r="Y141" s="1">
        <v>89</v>
      </c>
      <c r="Z141" s="1">
        <v>4.191011235955056</v>
      </c>
      <c r="AA141" s="1">
        <v>89</v>
      </c>
      <c r="AB141" s="1">
        <v>4.4719101123595504</v>
      </c>
      <c r="AC141" s="1">
        <v>89</v>
      </c>
      <c r="AD141" s="1">
        <v>4.3483146067415728</v>
      </c>
      <c r="AE141" s="1">
        <v>89</v>
      </c>
      <c r="AF141" s="1">
        <v>3.9550561797752808</v>
      </c>
      <c r="AG141" s="1">
        <v>89</v>
      </c>
      <c r="AH141" s="1">
        <v>3.9764705882352942</v>
      </c>
      <c r="AI141" s="1">
        <v>85</v>
      </c>
      <c r="AJ141" s="1">
        <v>4.0568181818181817</v>
      </c>
      <c r="AK141" s="1">
        <v>88</v>
      </c>
      <c r="AL141" s="1">
        <v>4.1494252873563218</v>
      </c>
      <c r="AM141" s="1">
        <v>87</v>
      </c>
      <c r="AN141" s="1">
        <v>4.4382022471910112</v>
      </c>
      <c r="AO141" s="1">
        <v>89</v>
      </c>
      <c r="AP141" s="1">
        <v>4.393258426966292</v>
      </c>
      <c r="AQ141" s="1">
        <v>89</v>
      </c>
      <c r="AR141" s="1">
        <v>4.382022471910112</v>
      </c>
      <c r="AS141" s="1">
        <v>89</v>
      </c>
      <c r="AT141" s="1">
        <v>4.4886363636363633</v>
      </c>
      <c r="AU141" s="1">
        <v>88</v>
      </c>
      <c r="AV141" s="1">
        <v>4.2471910112359552</v>
      </c>
      <c r="AW141" s="1">
        <v>89</v>
      </c>
      <c r="AX141" s="1">
        <v>4.6931818181818183</v>
      </c>
      <c r="AY141" s="1">
        <v>88</v>
      </c>
      <c r="AZ141" s="1">
        <v>4.8735632183908049</v>
      </c>
      <c r="BA141" s="1">
        <v>87</v>
      </c>
      <c r="BB141" s="1">
        <v>4.1348314606741576</v>
      </c>
      <c r="BC141" s="1">
        <v>89</v>
      </c>
      <c r="BD141" s="1">
        <v>4.2613636363636367</v>
      </c>
      <c r="BE141" s="1">
        <v>88</v>
      </c>
      <c r="BF141" s="1">
        <v>4.3863636363636367</v>
      </c>
      <c r="BG141" s="1">
        <v>88</v>
      </c>
      <c r="BH141" s="1">
        <v>4.3595505617977528</v>
      </c>
      <c r="BI141" s="1">
        <v>89</v>
      </c>
    </row>
    <row r="142" spans="1:61" x14ac:dyDescent="0.25">
      <c r="A142" s="22" t="str">
        <f t="shared" si="3"/>
        <v>2011UOSPECIAL EDUCATION</v>
      </c>
      <c r="B142" s="1" t="s">
        <v>91</v>
      </c>
      <c r="C142" s="1" t="s">
        <v>59</v>
      </c>
      <c r="D142" s="1" t="s">
        <v>92</v>
      </c>
      <c r="E142">
        <v>2011</v>
      </c>
      <c r="F142" s="1">
        <v>2</v>
      </c>
      <c r="G142" s="1">
        <v>60</v>
      </c>
      <c r="H142" s="1">
        <v>5.104166666666667</v>
      </c>
      <c r="I142" s="1">
        <v>48</v>
      </c>
      <c r="J142" s="1">
        <v>4.7659574468085104</v>
      </c>
      <c r="K142" s="1">
        <v>47</v>
      </c>
      <c r="L142" s="1">
        <v>3.9791666666666665</v>
      </c>
      <c r="M142" s="1">
        <v>48</v>
      </c>
      <c r="N142" s="1">
        <v>4.4375</v>
      </c>
      <c r="O142" s="1">
        <v>48</v>
      </c>
      <c r="P142" s="1">
        <v>3.8297872340425534</v>
      </c>
      <c r="Q142" s="1">
        <v>47</v>
      </c>
      <c r="R142" s="1">
        <v>4.5</v>
      </c>
      <c r="S142" s="1">
        <v>48</v>
      </c>
      <c r="T142" s="1">
        <v>4.291666666666667</v>
      </c>
      <c r="U142" s="1">
        <v>48</v>
      </c>
      <c r="V142" s="1">
        <v>3.9574468085106385</v>
      </c>
      <c r="W142" s="1">
        <v>47</v>
      </c>
      <c r="X142" s="1">
        <v>4.104166666666667</v>
      </c>
      <c r="Y142" s="1">
        <v>48</v>
      </c>
      <c r="Z142" s="1">
        <v>4.2553191489361701</v>
      </c>
      <c r="AA142" s="1">
        <v>47</v>
      </c>
      <c r="AB142" s="1">
        <v>4.5531914893617023</v>
      </c>
      <c r="AC142" s="1">
        <v>47</v>
      </c>
      <c r="AD142" s="1">
        <v>4.5111111111111111</v>
      </c>
      <c r="AE142" s="1">
        <v>45</v>
      </c>
      <c r="AF142" s="1">
        <v>4.9130434782608692</v>
      </c>
      <c r="AG142" s="1">
        <v>46</v>
      </c>
      <c r="AH142" s="1">
        <v>4</v>
      </c>
      <c r="AI142" s="1">
        <v>43</v>
      </c>
      <c r="AJ142" s="1">
        <v>4.1555555555555559</v>
      </c>
      <c r="AK142" s="1">
        <v>45</v>
      </c>
      <c r="AL142" s="1">
        <v>4.6595744680851068</v>
      </c>
      <c r="AM142" s="1">
        <v>47</v>
      </c>
      <c r="AN142" s="1">
        <v>4.7659574468085104</v>
      </c>
      <c r="AO142" s="1">
        <v>47</v>
      </c>
      <c r="AP142" s="1">
        <v>4.1555555555555559</v>
      </c>
      <c r="AQ142" s="1">
        <v>45</v>
      </c>
      <c r="AR142" s="1">
        <v>4.2666666666666666</v>
      </c>
      <c r="AS142" s="1">
        <v>45</v>
      </c>
      <c r="AT142" s="1">
        <v>4.4468085106382977</v>
      </c>
      <c r="AU142" s="1">
        <v>47</v>
      </c>
      <c r="AV142" s="1">
        <v>4.0652173913043477</v>
      </c>
      <c r="AW142" s="1">
        <v>46</v>
      </c>
      <c r="AX142" s="1">
        <v>4.6595744680851068</v>
      </c>
      <c r="AY142" s="1">
        <v>47</v>
      </c>
      <c r="AZ142" s="1">
        <v>4.957446808510638</v>
      </c>
      <c r="BA142" s="1">
        <v>47</v>
      </c>
      <c r="BB142" s="1">
        <v>3.7555555555555555</v>
      </c>
      <c r="BC142" s="1">
        <v>45</v>
      </c>
      <c r="BD142" s="1">
        <v>3.86046511627907</v>
      </c>
      <c r="BE142" s="1">
        <v>43</v>
      </c>
      <c r="BF142" s="1">
        <v>4.7826086956521738</v>
      </c>
      <c r="BG142" s="1">
        <v>46</v>
      </c>
      <c r="BH142" s="1">
        <v>4.6976744186046515</v>
      </c>
      <c r="BI142" s="1">
        <v>43</v>
      </c>
    </row>
    <row r="143" spans="1:61" x14ac:dyDescent="0.25">
      <c r="A143" s="22" t="str">
        <f t="shared" si="3"/>
        <v>2011UOLINGUISTICS</v>
      </c>
      <c r="B143" s="1" t="s">
        <v>93</v>
      </c>
      <c r="C143" s="1" t="s">
        <v>59</v>
      </c>
      <c r="D143" s="1" t="s">
        <v>94</v>
      </c>
      <c r="E143">
        <v>2011</v>
      </c>
      <c r="F143" s="1">
        <v>2</v>
      </c>
      <c r="G143" s="1">
        <v>47</v>
      </c>
      <c r="H143" s="1">
        <v>4.8571428571428568</v>
      </c>
      <c r="I143" s="1">
        <v>35</v>
      </c>
      <c r="J143" s="1">
        <v>4.8857142857142861</v>
      </c>
      <c r="K143" s="1">
        <v>35</v>
      </c>
      <c r="L143" s="1">
        <v>4.2285714285714286</v>
      </c>
      <c r="M143" s="1">
        <v>35</v>
      </c>
      <c r="N143" s="1">
        <v>4.3428571428571425</v>
      </c>
      <c r="O143" s="1">
        <v>35</v>
      </c>
      <c r="P143" s="1">
        <v>3.9714285714285715</v>
      </c>
      <c r="Q143" s="1">
        <v>35</v>
      </c>
      <c r="R143" s="1">
        <v>5.0882352941176467</v>
      </c>
      <c r="S143" s="1">
        <v>34</v>
      </c>
      <c r="T143" s="1">
        <v>4.382352941176471</v>
      </c>
      <c r="U143" s="1">
        <v>34</v>
      </c>
      <c r="V143" s="1">
        <v>4.1470588235294121</v>
      </c>
      <c r="W143" s="1">
        <v>34</v>
      </c>
      <c r="X143" s="1">
        <v>3.9705882352941178</v>
      </c>
      <c r="Y143" s="1">
        <v>34</v>
      </c>
      <c r="Z143" s="1">
        <v>4.3428571428571425</v>
      </c>
      <c r="AA143" s="1">
        <v>35</v>
      </c>
      <c r="AB143" s="1">
        <v>4.4848484848484844</v>
      </c>
      <c r="AC143" s="1">
        <v>33</v>
      </c>
      <c r="AD143" s="1">
        <v>4.9411764705882355</v>
      </c>
      <c r="AE143" s="1">
        <v>34</v>
      </c>
      <c r="AF143" s="1">
        <v>4.9714285714285715</v>
      </c>
      <c r="AG143" s="1">
        <v>35</v>
      </c>
      <c r="AH143" s="1">
        <v>3.9714285714285715</v>
      </c>
      <c r="AI143" s="1">
        <v>35</v>
      </c>
      <c r="AJ143" s="1">
        <v>4.0882352941176467</v>
      </c>
      <c r="AK143" s="1">
        <v>34</v>
      </c>
      <c r="AL143" s="1">
        <v>4.6764705882352944</v>
      </c>
      <c r="AM143" s="1">
        <v>34</v>
      </c>
      <c r="AN143" s="1">
        <v>4.8857142857142861</v>
      </c>
      <c r="AO143" s="1">
        <v>35</v>
      </c>
      <c r="AP143" s="1">
        <v>4.7714285714285714</v>
      </c>
      <c r="AQ143" s="1">
        <v>35</v>
      </c>
      <c r="AR143" s="1">
        <v>4.5428571428571427</v>
      </c>
      <c r="AS143" s="1">
        <v>35</v>
      </c>
      <c r="AT143" s="1">
        <v>4.4571428571428573</v>
      </c>
      <c r="AU143" s="1">
        <v>35</v>
      </c>
      <c r="AV143" s="1">
        <v>4.7428571428571429</v>
      </c>
      <c r="AW143" s="1">
        <v>35</v>
      </c>
      <c r="AX143" s="1">
        <v>4.9142857142857146</v>
      </c>
      <c r="AY143" s="1">
        <v>35</v>
      </c>
      <c r="AZ143" s="1">
        <v>5.2571428571428571</v>
      </c>
      <c r="BA143" s="1">
        <v>35</v>
      </c>
      <c r="BB143" s="1">
        <v>4.371428571428571</v>
      </c>
      <c r="BC143" s="1">
        <v>35</v>
      </c>
      <c r="BD143" s="1">
        <v>4.371428571428571</v>
      </c>
      <c r="BE143" s="1">
        <v>35</v>
      </c>
      <c r="BF143" s="1">
        <v>4.617647058823529</v>
      </c>
      <c r="BG143" s="1">
        <v>34</v>
      </c>
      <c r="BH143" s="1">
        <v>4.6969696969696972</v>
      </c>
      <c r="BI143" s="1">
        <v>33</v>
      </c>
    </row>
    <row r="144" spans="1:61" x14ac:dyDescent="0.25">
      <c r="A144" s="22" t="str">
        <f t="shared" si="3"/>
        <v>2011UOCOMPARATIVE LITERATURE</v>
      </c>
      <c r="B144" s="1" t="s">
        <v>95</v>
      </c>
      <c r="C144" s="1" t="s">
        <v>59</v>
      </c>
      <c r="D144" s="1" t="s">
        <v>96</v>
      </c>
      <c r="E144">
        <v>2011</v>
      </c>
      <c r="F144" s="1">
        <v>2</v>
      </c>
      <c r="G144" s="1">
        <v>18</v>
      </c>
      <c r="H144" s="1">
        <v>4.4375</v>
      </c>
      <c r="I144" s="1">
        <v>16</v>
      </c>
      <c r="J144" s="1">
        <v>4.625</v>
      </c>
      <c r="K144" s="1">
        <v>16</v>
      </c>
      <c r="L144" s="1">
        <v>4.875</v>
      </c>
      <c r="M144" s="1">
        <v>16</v>
      </c>
      <c r="N144" s="1">
        <v>4.8125</v>
      </c>
      <c r="O144" s="1">
        <v>16</v>
      </c>
      <c r="P144" s="1">
        <v>5.1875</v>
      </c>
      <c r="Q144" s="1">
        <v>16</v>
      </c>
      <c r="R144" s="1">
        <v>5.1875</v>
      </c>
      <c r="S144" s="1">
        <v>16</v>
      </c>
      <c r="T144" s="1">
        <v>4.9333333333333336</v>
      </c>
      <c r="U144" s="1">
        <v>15</v>
      </c>
      <c r="V144" s="1">
        <v>4.4375</v>
      </c>
      <c r="W144" s="1">
        <v>16</v>
      </c>
      <c r="X144" s="1">
        <v>4.5625</v>
      </c>
      <c r="Y144" s="1">
        <v>16</v>
      </c>
      <c r="Z144" s="1">
        <v>4.8125</v>
      </c>
      <c r="AA144" s="1">
        <v>16</v>
      </c>
      <c r="AB144" s="1">
        <v>4.4375</v>
      </c>
      <c r="AC144" s="1">
        <v>16</v>
      </c>
      <c r="AD144" s="1">
        <v>5.375</v>
      </c>
      <c r="AE144" s="1">
        <v>16</v>
      </c>
      <c r="AF144" s="1">
        <v>4.75</v>
      </c>
      <c r="AG144" s="1">
        <v>16</v>
      </c>
      <c r="AH144" s="1">
        <v>4.2666666666666666</v>
      </c>
      <c r="AI144" s="1">
        <v>15</v>
      </c>
      <c r="AJ144" s="1">
        <v>3.9333333333333331</v>
      </c>
      <c r="AK144" s="1">
        <v>15</v>
      </c>
      <c r="AL144" s="1">
        <v>4.5999999999999996</v>
      </c>
      <c r="AM144" s="1">
        <v>15</v>
      </c>
      <c r="AN144" s="1">
        <v>5.5625</v>
      </c>
      <c r="AO144" s="1">
        <v>16</v>
      </c>
      <c r="AP144" s="1">
        <v>4.8</v>
      </c>
      <c r="AQ144" s="1">
        <v>15</v>
      </c>
      <c r="AR144" s="1">
        <v>4.9375</v>
      </c>
      <c r="AS144" s="1">
        <v>16</v>
      </c>
      <c r="AT144" s="1">
        <v>4.875</v>
      </c>
      <c r="AU144" s="1">
        <v>16</v>
      </c>
      <c r="AV144" s="1">
        <v>4.875</v>
      </c>
      <c r="AW144" s="1">
        <v>16</v>
      </c>
      <c r="AX144" s="1">
        <v>5</v>
      </c>
      <c r="AY144" s="1">
        <v>16</v>
      </c>
      <c r="AZ144" s="1">
        <v>5.625</v>
      </c>
      <c r="BA144" s="1">
        <v>16</v>
      </c>
      <c r="BB144" s="1">
        <v>4.8125</v>
      </c>
      <c r="BC144" s="1">
        <v>16</v>
      </c>
      <c r="BD144" s="1">
        <v>4.625</v>
      </c>
      <c r="BE144" s="1">
        <v>16</v>
      </c>
      <c r="BF144" s="1">
        <v>5.0625</v>
      </c>
      <c r="BG144" s="1">
        <v>16</v>
      </c>
      <c r="BH144" s="1">
        <v>5.3125</v>
      </c>
      <c r="BI144" s="1">
        <v>16</v>
      </c>
    </row>
    <row r="145" spans="1:61" x14ac:dyDescent="0.25">
      <c r="A145" s="22" t="str">
        <f t="shared" si="3"/>
        <v>2011UOE ASIAN LANGUAGES &amp; LITERATURE</v>
      </c>
      <c r="B145" s="1" t="s">
        <v>97</v>
      </c>
      <c r="C145" s="1" t="s">
        <v>59</v>
      </c>
      <c r="D145" s="1" t="s">
        <v>98</v>
      </c>
      <c r="E145">
        <v>2011</v>
      </c>
      <c r="F145" s="1">
        <v>2</v>
      </c>
      <c r="G145" s="1">
        <v>55</v>
      </c>
      <c r="H145" s="1">
        <v>5.2195121951219514</v>
      </c>
      <c r="I145" s="1">
        <v>41</v>
      </c>
      <c r="J145" s="1">
        <v>4.3414634146341466</v>
      </c>
      <c r="K145" s="1">
        <v>41</v>
      </c>
      <c r="L145" s="1">
        <v>3.8048780487804876</v>
      </c>
      <c r="M145" s="1">
        <v>41</v>
      </c>
      <c r="N145" s="1">
        <v>3.9024390243902438</v>
      </c>
      <c r="O145" s="1">
        <v>41</v>
      </c>
      <c r="P145" s="1">
        <v>3.7560975609756095</v>
      </c>
      <c r="Q145" s="1">
        <v>41</v>
      </c>
      <c r="R145" s="1">
        <v>4.7804878048780486</v>
      </c>
      <c r="S145" s="1">
        <v>41</v>
      </c>
      <c r="T145" s="1">
        <v>4.2439024390243905</v>
      </c>
      <c r="U145" s="1">
        <v>41</v>
      </c>
      <c r="V145" s="1">
        <v>3.6341463414634148</v>
      </c>
      <c r="W145" s="1">
        <v>41</v>
      </c>
      <c r="X145" s="1">
        <v>3.6341463414634148</v>
      </c>
      <c r="Y145" s="1">
        <v>41</v>
      </c>
      <c r="Z145" s="1">
        <v>4.6097560975609753</v>
      </c>
      <c r="AA145" s="1">
        <v>41</v>
      </c>
      <c r="AB145" s="1">
        <v>4.9749999999999996</v>
      </c>
      <c r="AC145" s="1">
        <v>40</v>
      </c>
      <c r="AD145" s="1">
        <v>4.7804878048780486</v>
      </c>
      <c r="AE145" s="1">
        <v>41</v>
      </c>
      <c r="AF145" s="1">
        <v>4.8048780487804876</v>
      </c>
      <c r="AG145" s="1">
        <v>41</v>
      </c>
      <c r="AH145" s="1">
        <v>3.9249999999999998</v>
      </c>
      <c r="AI145" s="1">
        <v>40</v>
      </c>
      <c r="AJ145" s="1">
        <v>4.1219512195121952</v>
      </c>
      <c r="AK145" s="1">
        <v>41</v>
      </c>
      <c r="AL145" s="1">
        <v>4.3414634146341466</v>
      </c>
      <c r="AM145" s="1">
        <v>41</v>
      </c>
      <c r="AN145" s="1">
        <v>5.1749999999999998</v>
      </c>
      <c r="AO145" s="1">
        <v>40</v>
      </c>
      <c r="AP145" s="1">
        <v>4.6341463414634143</v>
      </c>
      <c r="AQ145" s="1">
        <v>41</v>
      </c>
      <c r="AR145" s="1">
        <v>4.3658536585365857</v>
      </c>
      <c r="AS145" s="1">
        <v>41</v>
      </c>
      <c r="AT145" s="1">
        <v>4.5365853658536581</v>
      </c>
      <c r="AU145" s="1">
        <v>41</v>
      </c>
      <c r="AV145" s="1">
        <v>4.7560975609756095</v>
      </c>
      <c r="AW145" s="1">
        <v>41</v>
      </c>
      <c r="AX145" s="1">
        <v>4.975609756097561</v>
      </c>
      <c r="AY145" s="1">
        <v>41</v>
      </c>
      <c r="AZ145" s="1">
        <v>5.3170731707317076</v>
      </c>
      <c r="BA145" s="1">
        <v>41</v>
      </c>
      <c r="BB145" s="1">
        <v>4.3250000000000002</v>
      </c>
      <c r="BC145" s="1">
        <v>40</v>
      </c>
      <c r="BD145" s="1">
        <v>4.8780487804878048</v>
      </c>
      <c r="BE145" s="1">
        <v>41</v>
      </c>
      <c r="BF145" s="1">
        <v>4.6585365853658534</v>
      </c>
      <c r="BG145" s="1">
        <v>41</v>
      </c>
      <c r="BH145" s="1">
        <v>4.7317073170731705</v>
      </c>
      <c r="BI145" s="1">
        <v>41</v>
      </c>
    </row>
    <row r="146" spans="1:61" x14ac:dyDescent="0.25">
      <c r="A146" s="22" t="str">
        <f t="shared" si="3"/>
        <v>2011UOGERMAN LANGUAGES &amp; LITERATURE</v>
      </c>
      <c r="B146" s="1" t="s">
        <v>99</v>
      </c>
      <c r="C146" s="1" t="s">
        <v>59</v>
      </c>
      <c r="D146" s="1" t="s">
        <v>100</v>
      </c>
      <c r="E146">
        <v>2011</v>
      </c>
      <c r="F146" s="1">
        <v>2</v>
      </c>
      <c r="G146" s="1">
        <v>12</v>
      </c>
      <c r="H146" s="1">
        <v>4.375</v>
      </c>
      <c r="I146" s="1">
        <v>8</v>
      </c>
      <c r="J146" s="1">
        <v>4.75</v>
      </c>
      <c r="K146" s="1">
        <v>8</v>
      </c>
      <c r="L146" s="1">
        <v>3.5714285714285716</v>
      </c>
      <c r="M146" s="1">
        <v>7</v>
      </c>
      <c r="N146" s="1">
        <v>3.5</v>
      </c>
      <c r="O146" s="1">
        <v>8</v>
      </c>
      <c r="P146" s="1">
        <v>4</v>
      </c>
      <c r="Q146" s="1">
        <v>8</v>
      </c>
      <c r="R146" s="1">
        <v>4.875</v>
      </c>
      <c r="S146" s="1">
        <v>8</v>
      </c>
      <c r="T146" s="1">
        <v>4.125</v>
      </c>
      <c r="U146" s="1">
        <v>8</v>
      </c>
      <c r="V146" s="1">
        <v>3.75</v>
      </c>
      <c r="W146" s="1">
        <v>8</v>
      </c>
      <c r="X146" s="1">
        <v>3.875</v>
      </c>
      <c r="Y146" s="1">
        <v>8</v>
      </c>
      <c r="Z146" s="1">
        <v>4.8571428571428568</v>
      </c>
      <c r="AA146" s="1">
        <v>7</v>
      </c>
      <c r="AB146" s="1">
        <v>4.2857142857142856</v>
      </c>
      <c r="AC146" s="1">
        <v>7</v>
      </c>
      <c r="AD146" s="1">
        <v>4.5714285714285712</v>
      </c>
      <c r="AE146" s="1">
        <v>7</v>
      </c>
      <c r="AF146" s="1">
        <v>4.5</v>
      </c>
      <c r="AG146" s="1">
        <v>8</v>
      </c>
      <c r="AH146" s="1">
        <v>4</v>
      </c>
      <c r="AI146" s="1">
        <v>7</v>
      </c>
      <c r="AJ146" s="1">
        <v>4</v>
      </c>
      <c r="AK146" s="1">
        <v>7</v>
      </c>
      <c r="AL146" s="1">
        <v>4.333333333333333</v>
      </c>
      <c r="AM146" s="1">
        <v>6</v>
      </c>
      <c r="AN146" s="1">
        <v>4.625</v>
      </c>
      <c r="AO146" s="1">
        <v>8</v>
      </c>
      <c r="AP146" s="1">
        <v>4.8571428571428568</v>
      </c>
      <c r="AQ146" s="1">
        <v>7</v>
      </c>
      <c r="AR146" s="1">
        <v>4.4285714285714288</v>
      </c>
      <c r="AS146" s="1">
        <v>7</v>
      </c>
      <c r="AT146" s="1">
        <v>4.8571428571428568</v>
      </c>
      <c r="AU146" s="1">
        <v>7</v>
      </c>
      <c r="AV146" s="1">
        <v>5.1428571428571432</v>
      </c>
      <c r="AW146" s="1">
        <v>7</v>
      </c>
      <c r="AX146" s="1">
        <v>5</v>
      </c>
      <c r="AY146" s="1">
        <v>7</v>
      </c>
      <c r="AZ146" s="1">
        <v>5</v>
      </c>
      <c r="BA146" s="1">
        <v>8</v>
      </c>
      <c r="BB146" s="1">
        <v>4.4285714285714288</v>
      </c>
      <c r="BC146" s="1">
        <v>7</v>
      </c>
      <c r="BD146" s="1">
        <v>4.75</v>
      </c>
      <c r="BE146" s="1">
        <v>8</v>
      </c>
      <c r="BF146" s="1">
        <v>4.125</v>
      </c>
      <c r="BG146" s="1">
        <v>8</v>
      </c>
      <c r="BH146" s="1">
        <v>4.1428571428571432</v>
      </c>
      <c r="BI146" s="1">
        <v>7</v>
      </c>
    </row>
    <row r="147" spans="1:61" x14ac:dyDescent="0.25">
      <c r="A147" s="22" t="str">
        <f t="shared" si="3"/>
        <v>2011UOROMANCE LANGUAGES</v>
      </c>
      <c r="B147" s="1" t="s">
        <v>101</v>
      </c>
      <c r="C147" s="1" t="s">
        <v>59</v>
      </c>
      <c r="D147" s="1" t="s">
        <v>102</v>
      </c>
      <c r="E147">
        <v>2011</v>
      </c>
      <c r="F147" s="1">
        <v>2</v>
      </c>
      <c r="G147" s="1">
        <v>127</v>
      </c>
      <c r="H147" s="1">
        <v>4.9213483146067416</v>
      </c>
      <c r="I147" s="1">
        <v>89</v>
      </c>
      <c r="J147" s="1">
        <v>4.4831460674157304</v>
      </c>
      <c r="K147" s="1">
        <v>89</v>
      </c>
      <c r="L147" s="1">
        <v>4.1235955056179776</v>
      </c>
      <c r="M147" s="1">
        <v>89</v>
      </c>
      <c r="N147" s="1">
        <v>4.125</v>
      </c>
      <c r="O147" s="1">
        <v>88</v>
      </c>
      <c r="P147" s="1">
        <v>4.1704545454545459</v>
      </c>
      <c r="Q147" s="1">
        <v>88</v>
      </c>
      <c r="R147" s="1">
        <v>5.1460674157303368</v>
      </c>
      <c r="S147" s="1">
        <v>89</v>
      </c>
      <c r="T147" s="1">
        <v>4.4606741573033704</v>
      </c>
      <c r="U147" s="1">
        <v>89</v>
      </c>
      <c r="V147" s="1">
        <v>3.8876404494382024</v>
      </c>
      <c r="W147" s="1">
        <v>89</v>
      </c>
      <c r="X147" s="1">
        <v>4.0674157303370784</v>
      </c>
      <c r="Y147" s="1">
        <v>89</v>
      </c>
      <c r="Z147" s="1">
        <v>4.1494252873563218</v>
      </c>
      <c r="AA147" s="1">
        <v>87</v>
      </c>
      <c r="AB147" s="1">
        <v>4.4659090909090908</v>
      </c>
      <c r="AC147" s="1">
        <v>88</v>
      </c>
      <c r="AD147" s="1">
        <v>4.5813953488372094</v>
      </c>
      <c r="AE147" s="1">
        <v>86</v>
      </c>
      <c r="AF147" s="1">
        <v>4.3977272727272725</v>
      </c>
      <c r="AG147" s="1">
        <v>88</v>
      </c>
      <c r="AH147" s="1">
        <v>4.0119047619047619</v>
      </c>
      <c r="AI147" s="1">
        <v>84</v>
      </c>
      <c r="AJ147" s="1">
        <v>4.1379310344827589</v>
      </c>
      <c r="AK147" s="1">
        <v>87</v>
      </c>
      <c r="AL147" s="1">
        <v>4.1785714285714288</v>
      </c>
      <c r="AM147" s="1">
        <v>84</v>
      </c>
      <c r="AN147" s="1">
        <v>4.8620689655172411</v>
      </c>
      <c r="AO147" s="1">
        <v>87</v>
      </c>
      <c r="AP147" s="1">
        <v>4.4431818181818183</v>
      </c>
      <c r="AQ147" s="1">
        <v>88</v>
      </c>
      <c r="AR147" s="1">
        <v>4.2183908045977008</v>
      </c>
      <c r="AS147" s="1">
        <v>87</v>
      </c>
      <c r="AT147" s="1">
        <v>4.2808988764044944</v>
      </c>
      <c r="AU147" s="1">
        <v>89</v>
      </c>
      <c r="AV147" s="1">
        <v>4.382022471910112</v>
      </c>
      <c r="AW147" s="1">
        <v>89</v>
      </c>
      <c r="AX147" s="1">
        <v>4.7613636363636367</v>
      </c>
      <c r="AY147" s="1">
        <v>88</v>
      </c>
      <c r="AZ147" s="1">
        <v>5.1235955056179776</v>
      </c>
      <c r="BA147" s="1">
        <v>89</v>
      </c>
      <c r="BB147" s="1">
        <v>4.264367816091954</v>
      </c>
      <c r="BC147" s="1">
        <v>87</v>
      </c>
      <c r="BD147" s="1">
        <v>4.8651685393258424</v>
      </c>
      <c r="BE147" s="1">
        <v>89</v>
      </c>
      <c r="BF147" s="1">
        <v>4.7126436781609193</v>
      </c>
      <c r="BG147" s="1">
        <v>87</v>
      </c>
      <c r="BH147" s="1">
        <v>4.7931034482758621</v>
      </c>
      <c r="BI147" s="1">
        <v>87</v>
      </c>
    </row>
    <row r="148" spans="1:61" x14ac:dyDescent="0.25">
      <c r="A148" s="22" t="str">
        <f t="shared" si="3"/>
        <v>2011UOENGLISH</v>
      </c>
      <c r="B148" s="1" t="s">
        <v>103</v>
      </c>
      <c r="C148" s="1" t="s">
        <v>59</v>
      </c>
      <c r="D148" s="1" t="s">
        <v>104</v>
      </c>
      <c r="E148">
        <v>2011</v>
      </c>
      <c r="F148" s="1">
        <v>2</v>
      </c>
      <c r="G148" s="1">
        <v>192</v>
      </c>
      <c r="H148" s="1">
        <v>4.6959459459459456</v>
      </c>
      <c r="I148" s="1">
        <v>148</v>
      </c>
      <c r="J148" s="1">
        <v>4.5743243243243246</v>
      </c>
      <c r="K148" s="1">
        <v>148</v>
      </c>
      <c r="L148" s="1">
        <v>4.6081081081081079</v>
      </c>
      <c r="M148" s="1">
        <v>148</v>
      </c>
      <c r="N148" s="1">
        <v>4.506756756756757</v>
      </c>
      <c r="O148" s="1">
        <v>148</v>
      </c>
      <c r="P148" s="1">
        <v>4.6530612244897958</v>
      </c>
      <c r="Q148" s="1">
        <v>147</v>
      </c>
      <c r="R148" s="1">
        <v>5.2162162162162158</v>
      </c>
      <c r="S148" s="1">
        <v>148</v>
      </c>
      <c r="T148" s="1">
        <v>4.5337837837837842</v>
      </c>
      <c r="U148" s="1">
        <v>148</v>
      </c>
      <c r="V148" s="1">
        <v>3.8986486486486487</v>
      </c>
      <c r="W148" s="1">
        <v>148</v>
      </c>
      <c r="X148" s="1">
        <v>4.2397260273972606</v>
      </c>
      <c r="Y148" s="1">
        <v>146</v>
      </c>
      <c r="Z148" s="1">
        <v>4.4594594594594597</v>
      </c>
      <c r="AA148" s="1">
        <v>148</v>
      </c>
      <c r="AB148" s="1">
        <v>4.243243243243243</v>
      </c>
      <c r="AC148" s="1">
        <v>148</v>
      </c>
      <c r="AD148" s="1">
        <v>4.8206896551724139</v>
      </c>
      <c r="AE148" s="1">
        <v>145</v>
      </c>
      <c r="AF148" s="1">
        <v>4.4217687074829932</v>
      </c>
      <c r="AG148" s="1">
        <v>147</v>
      </c>
      <c r="AH148" s="1">
        <v>4.2307692307692308</v>
      </c>
      <c r="AI148" s="1">
        <v>143</v>
      </c>
      <c r="AJ148" s="1">
        <v>4.3034482758620687</v>
      </c>
      <c r="AK148" s="1">
        <v>145</v>
      </c>
      <c r="AL148" s="1">
        <v>4.4206896551724135</v>
      </c>
      <c r="AM148" s="1">
        <v>145</v>
      </c>
      <c r="AN148" s="1">
        <v>4.9246575342465757</v>
      </c>
      <c r="AO148" s="1">
        <v>146</v>
      </c>
      <c r="AP148" s="1">
        <v>4.506849315068493</v>
      </c>
      <c r="AQ148" s="1">
        <v>146</v>
      </c>
      <c r="AR148" s="1">
        <v>4.4383561643835616</v>
      </c>
      <c r="AS148" s="1">
        <v>146</v>
      </c>
      <c r="AT148" s="1">
        <v>4.4557823129251704</v>
      </c>
      <c r="AU148" s="1">
        <v>147</v>
      </c>
      <c r="AV148" s="1">
        <v>4.4726027397260273</v>
      </c>
      <c r="AW148" s="1">
        <v>146</v>
      </c>
      <c r="AX148" s="1">
        <v>4.897260273972603</v>
      </c>
      <c r="AY148" s="1">
        <v>146</v>
      </c>
      <c r="AZ148" s="1">
        <v>5.2380952380952381</v>
      </c>
      <c r="BA148" s="1">
        <v>147</v>
      </c>
      <c r="BB148" s="1">
        <v>4.3605442176870746</v>
      </c>
      <c r="BC148" s="1">
        <v>147</v>
      </c>
      <c r="BD148" s="1">
        <v>4.4896551724137934</v>
      </c>
      <c r="BE148" s="1">
        <v>145</v>
      </c>
      <c r="BF148" s="1">
        <v>4.8275862068965516</v>
      </c>
      <c r="BG148" s="1">
        <v>145</v>
      </c>
      <c r="BH148" s="1">
        <v>4.9589041095890414</v>
      </c>
      <c r="BI148" s="1">
        <v>146</v>
      </c>
    </row>
    <row r="149" spans="1:61" x14ac:dyDescent="0.25">
      <c r="A149" s="22" t="str">
        <f t="shared" si="3"/>
        <v>2011UOCOMMUNITY EDUCATION PGM</v>
      </c>
      <c r="B149" s="1" t="s">
        <v>105</v>
      </c>
      <c r="C149" s="1" t="s">
        <v>59</v>
      </c>
      <c r="D149" s="1" t="s">
        <v>106</v>
      </c>
      <c r="E149">
        <v>2011</v>
      </c>
      <c r="F149" s="1">
        <v>2</v>
      </c>
      <c r="G149" s="1">
        <v>987</v>
      </c>
      <c r="H149" s="1">
        <v>4.8828571428571426</v>
      </c>
      <c r="I149" s="1">
        <v>700</v>
      </c>
      <c r="J149" s="1">
        <v>4.6614060258249639</v>
      </c>
      <c r="K149" s="1">
        <v>697</v>
      </c>
      <c r="L149" s="1">
        <v>4.2439024390243905</v>
      </c>
      <c r="M149" s="1">
        <v>697</v>
      </c>
      <c r="N149" s="1">
        <v>4.2177650429799423</v>
      </c>
      <c r="O149" s="1">
        <v>698</v>
      </c>
      <c r="P149" s="1">
        <v>4.0578034682080926</v>
      </c>
      <c r="Q149" s="1">
        <v>692</v>
      </c>
      <c r="R149" s="1">
        <v>4.848137535816619</v>
      </c>
      <c r="S149" s="1">
        <v>698</v>
      </c>
      <c r="T149" s="1">
        <v>4.2625538020086085</v>
      </c>
      <c r="U149" s="1">
        <v>697</v>
      </c>
      <c r="V149" s="1">
        <v>3.8620689655172415</v>
      </c>
      <c r="W149" s="1">
        <v>696</v>
      </c>
      <c r="X149" s="1">
        <v>4.0909090909090908</v>
      </c>
      <c r="Y149" s="1">
        <v>693</v>
      </c>
      <c r="Z149" s="1">
        <v>4.666666666666667</v>
      </c>
      <c r="AA149" s="1">
        <v>6</v>
      </c>
      <c r="AB149" s="1">
        <v>4.833333333333333</v>
      </c>
      <c r="AC149" s="1">
        <v>6</v>
      </c>
      <c r="AD149" s="1">
        <v>4.666666666666667</v>
      </c>
      <c r="AE149" s="1">
        <v>6</v>
      </c>
      <c r="AF149" s="1">
        <v>4.2761087267525033</v>
      </c>
      <c r="AG149" s="1">
        <v>699</v>
      </c>
      <c r="AH149" s="1">
        <v>4.0910404624277454</v>
      </c>
      <c r="AI149" s="1">
        <v>692</v>
      </c>
      <c r="AJ149" s="1">
        <v>4.2086330935251794</v>
      </c>
      <c r="AK149" s="1">
        <v>695</v>
      </c>
      <c r="AL149" s="1">
        <v>4.2481962481962485</v>
      </c>
      <c r="AM149" s="1">
        <v>693</v>
      </c>
      <c r="AN149" s="1">
        <v>4.5071633237822351</v>
      </c>
      <c r="AO149" s="1">
        <v>698</v>
      </c>
      <c r="AP149" s="1">
        <v>4.142037302725968</v>
      </c>
      <c r="AQ149" s="1">
        <v>697</v>
      </c>
      <c r="AR149" s="1">
        <v>4.162589928057554</v>
      </c>
      <c r="AS149" s="1">
        <v>695</v>
      </c>
      <c r="AT149" s="1">
        <v>4.2238163558106168</v>
      </c>
      <c r="AU149" s="1">
        <v>697</v>
      </c>
      <c r="AV149" s="1">
        <v>3.9827833572453373</v>
      </c>
      <c r="AW149" s="1">
        <v>697</v>
      </c>
      <c r="AX149" s="1">
        <v>4.4461979913916787</v>
      </c>
      <c r="AY149" s="1">
        <v>697</v>
      </c>
      <c r="AZ149" s="1">
        <v>4.4014492753623191</v>
      </c>
      <c r="BA149" s="1">
        <v>690</v>
      </c>
      <c r="BB149" s="1">
        <v>4.1311239193083571</v>
      </c>
      <c r="BC149" s="1">
        <v>694</v>
      </c>
      <c r="BD149" s="1">
        <v>4.4455587392550147</v>
      </c>
      <c r="BE149" s="1">
        <v>698</v>
      </c>
      <c r="BF149" s="1">
        <v>4.5595408895265424</v>
      </c>
      <c r="BG149" s="1">
        <v>697</v>
      </c>
      <c r="BH149" s="1">
        <v>4.6695402298850572</v>
      </c>
      <c r="BI149" s="1">
        <v>696</v>
      </c>
    </row>
    <row r="150" spans="1:61" x14ac:dyDescent="0.25">
      <c r="A150" s="22" t="str">
        <f t="shared" si="3"/>
        <v>2011UOBIOLOGY</v>
      </c>
      <c r="B150" s="1" t="s">
        <v>107</v>
      </c>
      <c r="C150" s="1" t="s">
        <v>59</v>
      </c>
      <c r="D150" s="1" t="s">
        <v>108</v>
      </c>
      <c r="E150">
        <v>2011</v>
      </c>
      <c r="F150" s="1">
        <v>2</v>
      </c>
      <c r="G150" s="1">
        <v>291</v>
      </c>
      <c r="H150" s="1">
        <v>5.2211055276381906</v>
      </c>
      <c r="I150" s="1">
        <v>199</v>
      </c>
      <c r="J150" s="1">
        <v>5.2272727272727275</v>
      </c>
      <c r="K150" s="1">
        <v>198</v>
      </c>
      <c r="L150" s="1">
        <v>4.7525252525252526</v>
      </c>
      <c r="M150" s="1">
        <v>198</v>
      </c>
      <c r="N150" s="1">
        <v>4.6802030456852792</v>
      </c>
      <c r="O150" s="1">
        <v>197</v>
      </c>
      <c r="P150" s="1">
        <v>4.0964467005076139</v>
      </c>
      <c r="Q150" s="1">
        <v>197</v>
      </c>
      <c r="R150" s="1">
        <v>4.9396984924623117</v>
      </c>
      <c r="S150" s="1">
        <v>199</v>
      </c>
      <c r="T150" s="1">
        <v>4.5</v>
      </c>
      <c r="U150" s="1">
        <v>198</v>
      </c>
      <c r="V150" s="1">
        <v>4.442211055276382</v>
      </c>
      <c r="W150" s="1">
        <v>199</v>
      </c>
      <c r="X150" s="1">
        <v>4.2211055276381906</v>
      </c>
      <c r="Y150" s="1">
        <v>199</v>
      </c>
      <c r="Z150" s="1">
        <v>4.4343434343434343</v>
      </c>
      <c r="AA150" s="1">
        <v>198</v>
      </c>
      <c r="AB150" s="1">
        <v>3.9035532994923856</v>
      </c>
      <c r="AC150" s="1">
        <v>197</v>
      </c>
      <c r="AD150" s="1">
        <v>4.755208333333333</v>
      </c>
      <c r="AE150" s="1">
        <v>192</v>
      </c>
      <c r="AF150" s="1">
        <v>4.1319796954314718</v>
      </c>
      <c r="AG150" s="1">
        <v>197</v>
      </c>
      <c r="AH150" s="1">
        <v>3.9948717948717949</v>
      </c>
      <c r="AI150" s="1">
        <v>195</v>
      </c>
      <c r="AJ150" s="1">
        <v>3.9487179487179489</v>
      </c>
      <c r="AK150" s="1">
        <v>195</v>
      </c>
      <c r="AL150" s="1">
        <v>4.2908163265306118</v>
      </c>
      <c r="AM150" s="1">
        <v>196</v>
      </c>
      <c r="AN150" s="1">
        <v>4.6192893401015231</v>
      </c>
      <c r="AO150" s="1">
        <v>197</v>
      </c>
      <c r="AP150" s="1">
        <v>4.4213197969543145</v>
      </c>
      <c r="AQ150" s="1">
        <v>197</v>
      </c>
      <c r="AR150" s="1">
        <v>4.1333333333333337</v>
      </c>
      <c r="AS150" s="1">
        <v>195</v>
      </c>
      <c r="AT150" s="1">
        <v>4.1734693877551017</v>
      </c>
      <c r="AU150" s="1">
        <v>196</v>
      </c>
      <c r="AV150" s="1">
        <v>3.8535353535353534</v>
      </c>
      <c r="AW150" s="1">
        <v>198</v>
      </c>
      <c r="AX150" s="1">
        <v>4.4873096446700504</v>
      </c>
      <c r="AY150" s="1">
        <v>197</v>
      </c>
      <c r="AZ150" s="1">
        <v>5.0808080808080804</v>
      </c>
      <c r="BA150" s="1">
        <v>198</v>
      </c>
      <c r="BB150" s="1">
        <v>4.3232323232323235</v>
      </c>
      <c r="BC150" s="1">
        <v>198</v>
      </c>
      <c r="BD150" s="1">
        <v>4.233160621761658</v>
      </c>
      <c r="BE150" s="1">
        <v>193</v>
      </c>
      <c r="BF150" s="1">
        <v>4.666666666666667</v>
      </c>
      <c r="BG150" s="1">
        <v>195</v>
      </c>
      <c r="BH150" s="1">
        <v>4.7216494845360826</v>
      </c>
      <c r="BI150" s="1">
        <v>194</v>
      </c>
    </row>
    <row r="151" spans="1:61" x14ac:dyDescent="0.25">
      <c r="A151" s="22" t="str">
        <f t="shared" si="3"/>
        <v>2011UOHUMAN PHYSIOLOGY</v>
      </c>
      <c r="B151" s="1" t="s">
        <v>109</v>
      </c>
      <c r="C151" s="1" t="s">
        <v>59</v>
      </c>
      <c r="D151" s="1" t="s">
        <v>110</v>
      </c>
      <c r="E151">
        <v>2011</v>
      </c>
      <c r="F151" s="1">
        <v>2</v>
      </c>
      <c r="G151" s="1">
        <v>288</v>
      </c>
      <c r="H151" s="1">
        <v>5.3785046728971961</v>
      </c>
      <c r="I151" s="1">
        <v>214</v>
      </c>
      <c r="J151" s="1">
        <v>5.2735849056603774</v>
      </c>
      <c r="K151" s="1">
        <v>212</v>
      </c>
      <c r="L151" s="1">
        <v>4.6915887850467293</v>
      </c>
      <c r="M151" s="1">
        <v>214</v>
      </c>
      <c r="N151" s="1">
        <v>4.4766355140186915</v>
      </c>
      <c r="O151" s="1">
        <v>214</v>
      </c>
      <c r="P151" s="1">
        <v>4.126760563380282</v>
      </c>
      <c r="Q151" s="1">
        <v>213</v>
      </c>
      <c r="R151" s="1">
        <v>4.9302325581395348</v>
      </c>
      <c r="S151" s="1">
        <v>215</v>
      </c>
      <c r="T151" s="1">
        <v>4.3767441860465119</v>
      </c>
      <c r="U151" s="1">
        <v>215</v>
      </c>
      <c r="V151" s="1">
        <v>4.328638497652582</v>
      </c>
      <c r="W151" s="1">
        <v>213</v>
      </c>
      <c r="X151" s="1">
        <v>4.097674418604651</v>
      </c>
      <c r="Y151" s="1">
        <v>215</v>
      </c>
      <c r="Z151" s="1">
        <v>4.5094339622641506</v>
      </c>
      <c r="AA151" s="1">
        <v>212</v>
      </c>
      <c r="AB151" s="1">
        <v>4.1462264150943398</v>
      </c>
      <c r="AC151" s="1">
        <v>212</v>
      </c>
      <c r="AD151" s="1">
        <v>4.8578199052132698</v>
      </c>
      <c r="AE151" s="1">
        <v>211</v>
      </c>
      <c r="AF151" s="1">
        <v>4.4881516587677721</v>
      </c>
      <c r="AG151" s="1">
        <v>211</v>
      </c>
      <c r="AH151" s="1">
        <v>4.4951923076923075</v>
      </c>
      <c r="AI151" s="1">
        <v>208</v>
      </c>
      <c r="AJ151" s="1">
        <v>4.3253588516746415</v>
      </c>
      <c r="AK151" s="1">
        <v>209</v>
      </c>
      <c r="AL151" s="1">
        <v>4.6113744075829386</v>
      </c>
      <c r="AM151" s="1">
        <v>211</v>
      </c>
      <c r="AN151" s="1">
        <v>4.6380952380952385</v>
      </c>
      <c r="AO151" s="1">
        <v>210</v>
      </c>
      <c r="AP151" s="1">
        <v>4.4711538461538458</v>
      </c>
      <c r="AQ151" s="1">
        <v>208</v>
      </c>
      <c r="AR151" s="1">
        <v>4.3412322274881516</v>
      </c>
      <c r="AS151" s="1">
        <v>211</v>
      </c>
      <c r="AT151" s="1">
        <v>4.4407582938388623</v>
      </c>
      <c r="AU151" s="1">
        <v>211</v>
      </c>
      <c r="AV151" s="1">
        <v>3.9761904761904763</v>
      </c>
      <c r="AW151" s="1">
        <v>210</v>
      </c>
      <c r="AX151" s="1">
        <v>4.5142857142857142</v>
      </c>
      <c r="AY151" s="1">
        <v>210</v>
      </c>
      <c r="AZ151" s="1">
        <v>5.1137440758293842</v>
      </c>
      <c r="BA151" s="1">
        <v>211</v>
      </c>
      <c r="BB151" s="1">
        <v>4.2511848341232223</v>
      </c>
      <c r="BC151" s="1">
        <v>211</v>
      </c>
      <c r="BD151" s="1">
        <v>4.1578947368421053</v>
      </c>
      <c r="BE151" s="1">
        <v>209</v>
      </c>
      <c r="BF151" s="1">
        <v>4.6303317535545023</v>
      </c>
      <c r="BG151" s="1">
        <v>211</v>
      </c>
      <c r="BH151" s="1">
        <v>4.7307692307692308</v>
      </c>
      <c r="BI151" s="1">
        <v>208</v>
      </c>
    </row>
    <row r="152" spans="1:61" x14ac:dyDescent="0.25">
      <c r="A152" s="22" t="str">
        <f t="shared" si="3"/>
        <v>2011UOMATHEMATICS</v>
      </c>
      <c r="B152" s="1" t="s">
        <v>111</v>
      </c>
      <c r="C152" s="1" t="s">
        <v>59</v>
      </c>
      <c r="D152" s="1" t="s">
        <v>112</v>
      </c>
      <c r="E152">
        <v>2011</v>
      </c>
      <c r="F152" s="1">
        <v>2</v>
      </c>
      <c r="G152" s="1">
        <v>73</v>
      </c>
      <c r="H152" s="1">
        <v>5.0192307692307692</v>
      </c>
      <c r="I152" s="1">
        <v>52</v>
      </c>
      <c r="J152" s="1">
        <v>5.134615384615385</v>
      </c>
      <c r="K152" s="1">
        <v>52</v>
      </c>
      <c r="L152" s="1">
        <v>4.7884615384615383</v>
      </c>
      <c r="M152" s="1">
        <v>52</v>
      </c>
      <c r="N152" s="1">
        <v>4.333333333333333</v>
      </c>
      <c r="O152" s="1">
        <v>51</v>
      </c>
      <c r="P152" s="1">
        <v>3.7307692307692308</v>
      </c>
      <c r="Q152" s="1">
        <v>52</v>
      </c>
      <c r="R152" s="1">
        <v>4.615384615384615</v>
      </c>
      <c r="S152" s="1">
        <v>52</v>
      </c>
      <c r="T152" s="1">
        <v>4.2115384615384617</v>
      </c>
      <c r="U152" s="1">
        <v>52</v>
      </c>
      <c r="V152" s="1">
        <v>3.75</v>
      </c>
      <c r="W152" s="1">
        <v>52</v>
      </c>
      <c r="X152" s="1">
        <v>3.8076923076923075</v>
      </c>
      <c r="Y152" s="1">
        <v>52</v>
      </c>
      <c r="Z152" s="1">
        <v>4.2692307692307692</v>
      </c>
      <c r="AA152" s="1">
        <v>52</v>
      </c>
      <c r="AB152" s="1">
        <v>4.2352941176470589</v>
      </c>
      <c r="AC152" s="1">
        <v>51</v>
      </c>
      <c r="AD152" s="1">
        <v>4.4615384615384617</v>
      </c>
      <c r="AE152" s="1">
        <v>52</v>
      </c>
      <c r="AF152" s="1">
        <v>3.9615384615384617</v>
      </c>
      <c r="AG152" s="1">
        <v>52</v>
      </c>
      <c r="AH152" s="1">
        <v>4.0588235294117645</v>
      </c>
      <c r="AI152" s="1">
        <v>51</v>
      </c>
      <c r="AJ152" s="1">
        <v>3.76</v>
      </c>
      <c r="AK152" s="1">
        <v>50</v>
      </c>
      <c r="AL152" s="1">
        <v>4.08</v>
      </c>
      <c r="AM152" s="1">
        <v>50</v>
      </c>
      <c r="AN152" s="1">
        <v>4.2115384615384617</v>
      </c>
      <c r="AO152" s="1">
        <v>52</v>
      </c>
      <c r="AP152" s="1">
        <v>4.3600000000000003</v>
      </c>
      <c r="AQ152" s="1">
        <v>50</v>
      </c>
      <c r="AR152" s="1">
        <v>4.204081632653061</v>
      </c>
      <c r="AS152" s="1">
        <v>49</v>
      </c>
      <c r="AT152" s="1">
        <v>4.5</v>
      </c>
      <c r="AU152" s="1">
        <v>52</v>
      </c>
      <c r="AV152" s="1">
        <v>4.8235294117647056</v>
      </c>
      <c r="AW152" s="1">
        <v>51</v>
      </c>
      <c r="AX152" s="1">
        <v>4.4901960784313726</v>
      </c>
      <c r="AY152" s="1">
        <v>51</v>
      </c>
      <c r="AZ152" s="1">
        <v>5.2352941176470589</v>
      </c>
      <c r="BA152" s="1">
        <v>51</v>
      </c>
      <c r="BB152" s="1">
        <v>3.7</v>
      </c>
      <c r="BC152" s="1">
        <v>50</v>
      </c>
      <c r="BD152" s="1">
        <v>3.76</v>
      </c>
      <c r="BE152" s="1">
        <v>50</v>
      </c>
      <c r="BF152" s="1">
        <v>4.26</v>
      </c>
      <c r="BG152" s="1">
        <v>50</v>
      </c>
      <c r="BH152" s="1">
        <v>4.3600000000000003</v>
      </c>
      <c r="BI152" s="1">
        <v>50</v>
      </c>
    </row>
    <row r="153" spans="1:61" x14ac:dyDescent="0.25">
      <c r="A153" s="22" t="str">
        <f t="shared" si="3"/>
        <v>2011UOGENERAL SCIENCE</v>
      </c>
      <c r="B153" s="1" t="s">
        <v>113</v>
      </c>
      <c r="C153" s="1" t="s">
        <v>59</v>
      </c>
      <c r="D153" s="1" t="s">
        <v>114</v>
      </c>
      <c r="E153">
        <v>2011</v>
      </c>
      <c r="F153" s="1">
        <v>2</v>
      </c>
      <c r="G153" s="1">
        <v>58</v>
      </c>
      <c r="H153" s="1">
        <v>5.208333333333333</v>
      </c>
      <c r="I153" s="1">
        <v>48</v>
      </c>
      <c r="J153" s="1">
        <v>5.229166666666667</v>
      </c>
      <c r="K153" s="1">
        <v>48</v>
      </c>
      <c r="L153" s="1">
        <v>4.625</v>
      </c>
      <c r="M153" s="1">
        <v>48</v>
      </c>
      <c r="N153" s="1">
        <v>4.583333333333333</v>
      </c>
      <c r="O153" s="1">
        <v>48</v>
      </c>
      <c r="P153" s="1">
        <v>4.4375</v>
      </c>
      <c r="Q153" s="1">
        <v>48</v>
      </c>
      <c r="R153" s="1">
        <v>5.083333333333333</v>
      </c>
      <c r="S153" s="1">
        <v>48</v>
      </c>
      <c r="T153" s="1">
        <v>4.625</v>
      </c>
      <c r="U153" s="1">
        <v>48</v>
      </c>
      <c r="V153" s="1">
        <v>4.270833333333333</v>
      </c>
      <c r="W153" s="1">
        <v>48</v>
      </c>
      <c r="X153" s="1">
        <v>4</v>
      </c>
      <c r="Y153" s="1">
        <v>48</v>
      </c>
      <c r="Z153" s="1">
        <v>4.5</v>
      </c>
      <c r="AA153" s="1">
        <v>48</v>
      </c>
      <c r="AB153" s="1">
        <v>4.645833333333333</v>
      </c>
      <c r="AC153" s="1">
        <v>48</v>
      </c>
      <c r="AD153" s="1">
        <v>4.645833333333333</v>
      </c>
      <c r="AE153" s="1">
        <v>48</v>
      </c>
      <c r="AF153" s="1">
        <v>4.1702127659574471</v>
      </c>
      <c r="AG153" s="1">
        <v>47</v>
      </c>
      <c r="AH153" s="1">
        <v>4.1956521739130439</v>
      </c>
      <c r="AI153" s="1">
        <v>46</v>
      </c>
      <c r="AJ153" s="1">
        <v>4.0212765957446805</v>
      </c>
      <c r="AK153" s="1">
        <v>47</v>
      </c>
      <c r="AL153" s="1">
        <v>3.9574468085106385</v>
      </c>
      <c r="AM153" s="1">
        <v>47</v>
      </c>
      <c r="AN153" s="1">
        <v>4.5957446808510642</v>
      </c>
      <c r="AO153" s="1">
        <v>47</v>
      </c>
      <c r="AP153" s="1">
        <v>4.333333333333333</v>
      </c>
      <c r="AQ153" s="1">
        <v>45</v>
      </c>
      <c r="AR153" s="1">
        <v>4.395833333333333</v>
      </c>
      <c r="AS153" s="1">
        <v>48</v>
      </c>
      <c r="AT153" s="1">
        <v>4.5</v>
      </c>
      <c r="AU153" s="1">
        <v>48</v>
      </c>
      <c r="AV153" s="1">
        <v>4.354166666666667</v>
      </c>
      <c r="AW153" s="1">
        <v>48</v>
      </c>
      <c r="AX153" s="1">
        <v>4.8125</v>
      </c>
      <c r="AY153" s="1">
        <v>48</v>
      </c>
      <c r="AZ153" s="1">
        <v>4.75</v>
      </c>
      <c r="BA153" s="1">
        <v>48</v>
      </c>
      <c r="BB153" s="1">
        <v>4.2765957446808507</v>
      </c>
      <c r="BC153" s="1">
        <v>47</v>
      </c>
      <c r="BD153" s="1">
        <v>4.5434782608695654</v>
      </c>
      <c r="BE153" s="1">
        <v>46</v>
      </c>
      <c r="BF153" s="1">
        <v>4.9361702127659575</v>
      </c>
      <c r="BG153" s="1">
        <v>47</v>
      </c>
      <c r="BH153" s="1">
        <v>5</v>
      </c>
      <c r="BI153" s="1">
        <v>47</v>
      </c>
    </row>
    <row r="154" spans="1:61" x14ac:dyDescent="0.25">
      <c r="A154" s="22" t="str">
        <f t="shared" si="3"/>
        <v>2011UOINTERNATIONAL STUDIES</v>
      </c>
      <c r="B154" s="1" t="s">
        <v>115</v>
      </c>
      <c r="C154" s="1" t="s">
        <v>59</v>
      </c>
      <c r="D154" s="1" t="s">
        <v>116</v>
      </c>
      <c r="E154">
        <v>2011</v>
      </c>
      <c r="F154" s="1">
        <v>2</v>
      </c>
      <c r="G154" s="1">
        <v>93</v>
      </c>
      <c r="H154" s="1">
        <v>4.6901408450704229</v>
      </c>
      <c r="I154" s="1">
        <v>71</v>
      </c>
      <c r="J154" s="1">
        <v>4.704225352112676</v>
      </c>
      <c r="K154" s="1">
        <v>71</v>
      </c>
      <c r="L154" s="1">
        <v>4.5362318840579707</v>
      </c>
      <c r="M154" s="1">
        <v>69</v>
      </c>
      <c r="N154" s="1">
        <v>4.6231884057971016</v>
      </c>
      <c r="O154" s="1">
        <v>69</v>
      </c>
      <c r="P154" s="1">
        <v>4.2941176470588234</v>
      </c>
      <c r="Q154" s="1">
        <v>68</v>
      </c>
      <c r="R154" s="1">
        <v>5.0571428571428569</v>
      </c>
      <c r="S154" s="1">
        <v>70</v>
      </c>
      <c r="T154" s="1">
        <v>4.7101449275362315</v>
      </c>
      <c r="U154" s="1">
        <v>69</v>
      </c>
      <c r="V154" s="1">
        <v>4.2571428571428571</v>
      </c>
      <c r="W154" s="1">
        <v>70</v>
      </c>
      <c r="X154" s="1">
        <v>4.5362318840579707</v>
      </c>
      <c r="Y154" s="1">
        <v>69</v>
      </c>
      <c r="Z154" s="1">
        <v>4.253521126760563</v>
      </c>
      <c r="AA154" s="1">
        <v>71</v>
      </c>
      <c r="AB154" s="1">
        <v>4.084507042253521</v>
      </c>
      <c r="AC154" s="1">
        <v>71</v>
      </c>
      <c r="AD154" s="1">
        <v>4.3661971830985919</v>
      </c>
      <c r="AE154" s="1">
        <v>71</v>
      </c>
      <c r="AF154" s="1">
        <v>4.0571428571428569</v>
      </c>
      <c r="AG154" s="1">
        <v>70</v>
      </c>
      <c r="AH154" s="1">
        <v>4.3571428571428568</v>
      </c>
      <c r="AI154" s="1">
        <v>70</v>
      </c>
      <c r="AJ154" s="1">
        <v>4.1304347826086953</v>
      </c>
      <c r="AK154" s="1">
        <v>69</v>
      </c>
      <c r="AL154" s="1">
        <v>4.2352941176470589</v>
      </c>
      <c r="AM154" s="1">
        <v>68</v>
      </c>
      <c r="AN154" s="1">
        <v>4.549295774647887</v>
      </c>
      <c r="AO154" s="1">
        <v>71</v>
      </c>
      <c r="AP154" s="1">
        <v>4.2173913043478262</v>
      </c>
      <c r="AQ154" s="1">
        <v>69</v>
      </c>
      <c r="AR154" s="1">
        <v>4.382352941176471</v>
      </c>
      <c r="AS154" s="1">
        <v>68</v>
      </c>
      <c r="AT154" s="1">
        <v>4.3571428571428568</v>
      </c>
      <c r="AU154" s="1">
        <v>70</v>
      </c>
      <c r="AV154" s="1">
        <v>4.154929577464789</v>
      </c>
      <c r="AW154" s="1">
        <v>71</v>
      </c>
      <c r="AX154" s="1">
        <v>4.333333333333333</v>
      </c>
      <c r="AY154" s="1">
        <v>69</v>
      </c>
      <c r="AZ154" s="1">
        <v>4.9714285714285715</v>
      </c>
      <c r="BA154" s="1">
        <v>70</v>
      </c>
      <c r="BB154" s="1">
        <v>4.1428571428571432</v>
      </c>
      <c r="BC154" s="1">
        <v>70</v>
      </c>
      <c r="BD154" s="1">
        <v>4.7571428571428571</v>
      </c>
      <c r="BE154" s="1">
        <v>70</v>
      </c>
      <c r="BF154" s="1">
        <v>4.8550724637681162</v>
      </c>
      <c r="BG154" s="1">
        <v>69</v>
      </c>
      <c r="BH154" s="1">
        <v>4.8695652173913047</v>
      </c>
      <c r="BI154" s="1">
        <v>69</v>
      </c>
    </row>
    <row r="155" spans="1:61" x14ac:dyDescent="0.25">
      <c r="A155" s="22" t="str">
        <f t="shared" si="3"/>
        <v>2011UOCLASSICS AND HUMANITIES</v>
      </c>
      <c r="B155" s="1" t="s">
        <v>117</v>
      </c>
      <c r="C155" s="1" t="s">
        <v>59</v>
      </c>
      <c r="D155" s="1" t="s">
        <v>118</v>
      </c>
      <c r="E155">
        <v>2011</v>
      </c>
      <c r="F155" s="1">
        <v>2</v>
      </c>
      <c r="G155" s="1">
        <v>41</v>
      </c>
      <c r="H155" s="1">
        <v>5.333333333333333</v>
      </c>
      <c r="I155" s="1">
        <v>21</v>
      </c>
      <c r="J155" s="1">
        <v>5.1428571428571432</v>
      </c>
      <c r="K155" s="1">
        <v>21</v>
      </c>
      <c r="L155" s="1">
        <v>4.6190476190476186</v>
      </c>
      <c r="M155" s="1">
        <v>21</v>
      </c>
      <c r="N155" s="1">
        <v>4.7619047619047619</v>
      </c>
      <c r="O155" s="1">
        <v>21</v>
      </c>
      <c r="P155" s="1">
        <v>4.6190476190476186</v>
      </c>
      <c r="Q155" s="1">
        <v>21</v>
      </c>
      <c r="R155" s="1">
        <v>5.5238095238095237</v>
      </c>
      <c r="S155" s="1">
        <v>21</v>
      </c>
      <c r="T155" s="1">
        <v>4.8095238095238093</v>
      </c>
      <c r="U155" s="1">
        <v>21</v>
      </c>
      <c r="V155" s="1">
        <v>4.0476190476190474</v>
      </c>
      <c r="W155" s="1">
        <v>21</v>
      </c>
      <c r="X155" s="1">
        <v>4.5238095238095237</v>
      </c>
      <c r="Y155" s="1">
        <v>21</v>
      </c>
      <c r="Z155" s="1">
        <v>4.3809523809523814</v>
      </c>
      <c r="AA155" s="1">
        <v>21</v>
      </c>
      <c r="AB155" s="1">
        <v>4.5714285714285712</v>
      </c>
      <c r="AC155" s="1">
        <v>21</v>
      </c>
      <c r="AD155" s="1">
        <v>4.7619047619047619</v>
      </c>
      <c r="AE155" s="1">
        <v>21</v>
      </c>
      <c r="AF155" s="1">
        <v>4.6190476190476186</v>
      </c>
      <c r="AG155" s="1">
        <v>21</v>
      </c>
      <c r="AH155" s="1">
        <v>3.6666666666666665</v>
      </c>
      <c r="AI155" s="1">
        <v>18</v>
      </c>
      <c r="AJ155" s="1">
        <v>4.0952380952380949</v>
      </c>
      <c r="AK155" s="1">
        <v>21</v>
      </c>
      <c r="AL155" s="1">
        <v>4.3</v>
      </c>
      <c r="AM155" s="1">
        <v>20</v>
      </c>
      <c r="AN155" s="1">
        <v>5.0952380952380949</v>
      </c>
      <c r="AO155" s="1">
        <v>21</v>
      </c>
      <c r="AP155" s="1">
        <v>4.3499999999999996</v>
      </c>
      <c r="AQ155" s="1">
        <v>20</v>
      </c>
      <c r="AR155" s="1">
        <v>4.55</v>
      </c>
      <c r="AS155" s="1">
        <v>20</v>
      </c>
      <c r="AT155" s="1">
        <v>4.25</v>
      </c>
      <c r="AU155" s="1">
        <v>20</v>
      </c>
      <c r="AV155" s="1">
        <v>4.6500000000000004</v>
      </c>
      <c r="AW155" s="1">
        <v>20</v>
      </c>
      <c r="AX155" s="1">
        <v>4.9523809523809526</v>
      </c>
      <c r="AY155" s="1">
        <v>21</v>
      </c>
      <c r="AZ155" s="1">
        <v>5.2857142857142856</v>
      </c>
      <c r="BA155" s="1">
        <v>21</v>
      </c>
      <c r="BB155" s="1">
        <v>4.1428571428571432</v>
      </c>
      <c r="BC155" s="1">
        <v>21</v>
      </c>
      <c r="BD155" s="1">
        <v>4.1052631578947372</v>
      </c>
      <c r="BE155" s="1">
        <v>19</v>
      </c>
      <c r="BF155" s="1">
        <v>4.4761904761904763</v>
      </c>
      <c r="BG155" s="1">
        <v>21</v>
      </c>
      <c r="BH155" s="1">
        <v>4.666666666666667</v>
      </c>
      <c r="BI155" s="1">
        <v>21</v>
      </c>
    </row>
    <row r="156" spans="1:61" x14ac:dyDescent="0.25">
      <c r="A156" s="22" t="str">
        <f t="shared" si="3"/>
        <v>2011UOPHILOSOPHY</v>
      </c>
      <c r="B156" s="1" t="s">
        <v>119</v>
      </c>
      <c r="C156" s="1" t="s">
        <v>59</v>
      </c>
      <c r="D156" s="1" t="s">
        <v>120</v>
      </c>
      <c r="E156">
        <v>2011</v>
      </c>
      <c r="F156" s="1">
        <v>2</v>
      </c>
      <c r="G156" s="1">
        <v>48</v>
      </c>
      <c r="H156" s="1">
        <v>5.03125</v>
      </c>
      <c r="I156" s="1">
        <v>32</v>
      </c>
      <c r="J156" s="1">
        <v>5.1875</v>
      </c>
      <c r="K156" s="1">
        <v>32</v>
      </c>
      <c r="L156" s="1">
        <v>5.28125</v>
      </c>
      <c r="M156" s="1">
        <v>32</v>
      </c>
      <c r="N156" s="1">
        <v>5.21875</v>
      </c>
      <c r="O156" s="1">
        <v>32</v>
      </c>
      <c r="P156" s="1">
        <v>4.78125</v>
      </c>
      <c r="Q156" s="1">
        <v>32</v>
      </c>
      <c r="R156" s="1">
        <v>5</v>
      </c>
      <c r="S156" s="1">
        <v>32</v>
      </c>
      <c r="T156" s="1">
        <v>4.53125</v>
      </c>
      <c r="U156" s="1">
        <v>32</v>
      </c>
      <c r="V156" s="1">
        <v>4.375</v>
      </c>
      <c r="W156" s="1">
        <v>32</v>
      </c>
      <c r="X156" s="1">
        <v>4.75</v>
      </c>
      <c r="Y156" s="1">
        <v>32</v>
      </c>
      <c r="Z156" s="1">
        <v>4.78125</v>
      </c>
      <c r="AA156" s="1">
        <v>32</v>
      </c>
      <c r="AB156" s="1">
        <v>4.645161290322581</v>
      </c>
      <c r="AC156" s="1">
        <v>31</v>
      </c>
      <c r="AD156" s="1">
        <v>5.125</v>
      </c>
      <c r="AE156" s="1">
        <v>32</v>
      </c>
      <c r="AF156" s="1">
        <v>4.8125</v>
      </c>
      <c r="AG156" s="1">
        <v>32</v>
      </c>
      <c r="AH156" s="1">
        <v>4.6206896551724137</v>
      </c>
      <c r="AI156" s="1">
        <v>29</v>
      </c>
      <c r="AJ156" s="1">
        <v>4.5</v>
      </c>
      <c r="AK156" s="1">
        <v>32</v>
      </c>
      <c r="AL156" s="1">
        <v>4.612903225806452</v>
      </c>
      <c r="AM156" s="1">
        <v>31</v>
      </c>
      <c r="AN156" s="1">
        <v>5.0625</v>
      </c>
      <c r="AO156" s="1">
        <v>32</v>
      </c>
      <c r="AP156" s="1">
        <v>4.9375</v>
      </c>
      <c r="AQ156" s="1">
        <v>32</v>
      </c>
      <c r="AR156" s="1">
        <v>4.53125</v>
      </c>
      <c r="AS156" s="1">
        <v>32</v>
      </c>
      <c r="AT156" s="1">
        <v>4.5625</v>
      </c>
      <c r="AU156" s="1">
        <v>32</v>
      </c>
      <c r="AV156" s="1">
        <v>4.40625</v>
      </c>
      <c r="AW156" s="1">
        <v>32</v>
      </c>
      <c r="AX156" s="1">
        <v>5.0625</v>
      </c>
      <c r="AY156" s="1">
        <v>32</v>
      </c>
      <c r="AZ156" s="1">
        <v>5.21875</v>
      </c>
      <c r="BA156" s="1">
        <v>32</v>
      </c>
      <c r="BB156" s="1">
        <v>4.34375</v>
      </c>
      <c r="BC156" s="1">
        <v>32</v>
      </c>
      <c r="BD156" s="1">
        <v>4.3125</v>
      </c>
      <c r="BE156" s="1">
        <v>32</v>
      </c>
      <c r="BF156" s="1">
        <v>4.75</v>
      </c>
      <c r="BG156" s="1">
        <v>32</v>
      </c>
      <c r="BH156" s="1">
        <v>4.84375</v>
      </c>
      <c r="BI156" s="1">
        <v>32</v>
      </c>
    </row>
    <row r="157" spans="1:61" x14ac:dyDescent="0.25">
      <c r="A157" s="22" t="str">
        <f t="shared" si="3"/>
        <v>2011UORELIGIOUS STUDIES</v>
      </c>
      <c r="B157" s="1" t="s">
        <v>121</v>
      </c>
      <c r="C157" s="1" t="s">
        <v>59</v>
      </c>
      <c r="D157" s="1" t="s">
        <v>122</v>
      </c>
      <c r="E157">
        <v>2011</v>
      </c>
      <c r="F157" s="1">
        <v>2</v>
      </c>
      <c r="G157" s="1">
        <v>19</v>
      </c>
      <c r="H157" s="1">
        <v>5</v>
      </c>
      <c r="I157" s="1">
        <v>15</v>
      </c>
      <c r="J157" s="1">
        <v>4.5999999999999996</v>
      </c>
      <c r="K157" s="1">
        <v>15</v>
      </c>
      <c r="L157" s="1">
        <v>4.6428571428571432</v>
      </c>
      <c r="M157" s="1">
        <v>14</v>
      </c>
      <c r="N157" s="1">
        <v>4.5999999999999996</v>
      </c>
      <c r="O157" s="1">
        <v>15</v>
      </c>
      <c r="P157" s="1">
        <v>4.2</v>
      </c>
      <c r="Q157" s="1">
        <v>15</v>
      </c>
      <c r="R157" s="1">
        <v>5.4</v>
      </c>
      <c r="S157" s="1">
        <v>15</v>
      </c>
      <c r="T157" s="1">
        <v>5.2666666666666666</v>
      </c>
      <c r="U157" s="1">
        <v>15</v>
      </c>
      <c r="V157" s="1">
        <v>4.5333333333333332</v>
      </c>
      <c r="W157" s="1">
        <v>15</v>
      </c>
      <c r="X157" s="1">
        <v>4.5333333333333332</v>
      </c>
      <c r="Y157" s="1">
        <v>15</v>
      </c>
      <c r="Z157" s="1">
        <v>4.4666666666666668</v>
      </c>
      <c r="AA157" s="1">
        <v>15</v>
      </c>
      <c r="AB157" s="1">
        <v>4.5714285714285712</v>
      </c>
      <c r="AC157" s="1">
        <v>14</v>
      </c>
      <c r="AD157" s="1">
        <v>5.0666666666666664</v>
      </c>
      <c r="AE157" s="1">
        <v>15</v>
      </c>
      <c r="AF157" s="1">
        <v>4.8666666666666663</v>
      </c>
      <c r="AG157" s="1">
        <v>15</v>
      </c>
      <c r="AH157" s="1">
        <v>4.4666666666666668</v>
      </c>
      <c r="AI157" s="1">
        <v>15</v>
      </c>
      <c r="AJ157" s="1">
        <v>4.333333333333333</v>
      </c>
      <c r="AK157" s="1">
        <v>15</v>
      </c>
      <c r="AL157" s="1">
        <v>4.7142857142857144</v>
      </c>
      <c r="AM157" s="1">
        <v>14</v>
      </c>
      <c r="AN157" s="1">
        <v>5.5333333333333332</v>
      </c>
      <c r="AO157" s="1">
        <v>15</v>
      </c>
      <c r="AP157" s="1">
        <v>4.7333333333333334</v>
      </c>
      <c r="AQ157" s="1">
        <v>15</v>
      </c>
      <c r="AR157" s="1">
        <v>4.7142857142857144</v>
      </c>
      <c r="AS157" s="1">
        <v>14</v>
      </c>
      <c r="AT157" s="1">
        <v>4.9333333333333336</v>
      </c>
      <c r="AU157" s="1">
        <v>15</v>
      </c>
      <c r="AV157" s="1">
        <v>4.5333333333333332</v>
      </c>
      <c r="AW157" s="1">
        <v>15</v>
      </c>
      <c r="AX157" s="1">
        <v>4.7333333333333334</v>
      </c>
      <c r="AY157" s="1">
        <v>15</v>
      </c>
      <c r="AZ157" s="1">
        <v>5.4</v>
      </c>
      <c r="BA157" s="1">
        <v>15</v>
      </c>
      <c r="BB157" s="1">
        <v>4.2857142857142856</v>
      </c>
      <c r="BC157" s="1">
        <v>14</v>
      </c>
      <c r="BD157" s="1">
        <v>4.2142857142857144</v>
      </c>
      <c r="BE157" s="1">
        <v>14</v>
      </c>
      <c r="BF157" s="1">
        <v>5.2142857142857144</v>
      </c>
      <c r="BG157" s="1">
        <v>14</v>
      </c>
      <c r="BH157" s="1">
        <v>5.1333333333333337</v>
      </c>
      <c r="BI157" s="1">
        <v>15</v>
      </c>
    </row>
    <row r="158" spans="1:61" x14ac:dyDescent="0.25">
      <c r="A158" s="22" t="str">
        <f t="shared" si="3"/>
        <v>2011UOJUDAIC STUDIES</v>
      </c>
      <c r="B158" s="1" t="s">
        <v>123</v>
      </c>
      <c r="C158" s="1" t="s">
        <v>59</v>
      </c>
      <c r="D158" s="1" t="s">
        <v>124</v>
      </c>
      <c r="E158">
        <v>2011</v>
      </c>
      <c r="F158" s="1">
        <v>2</v>
      </c>
      <c r="G158" s="1">
        <v>1</v>
      </c>
      <c r="H158" s="1">
        <v>6</v>
      </c>
      <c r="I158" s="1">
        <v>1</v>
      </c>
      <c r="J158" s="1">
        <v>4</v>
      </c>
      <c r="K158" s="1">
        <v>1</v>
      </c>
      <c r="L158" s="1">
        <v>5</v>
      </c>
      <c r="M158" s="1">
        <v>1</v>
      </c>
      <c r="N158" s="1">
        <v>6</v>
      </c>
      <c r="O158" s="1">
        <v>1</v>
      </c>
      <c r="P158" s="1">
        <v>6</v>
      </c>
      <c r="Q158" s="1">
        <v>1</v>
      </c>
      <c r="R158" s="1">
        <v>6</v>
      </c>
      <c r="S158" s="1">
        <v>1</v>
      </c>
      <c r="T158" s="1">
        <v>4</v>
      </c>
      <c r="U158" s="1">
        <v>1</v>
      </c>
      <c r="V158" s="1">
        <v>6</v>
      </c>
      <c r="W158" s="1">
        <v>1</v>
      </c>
      <c r="X158" s="1">
        <v>5</v>
      </c>
      <c r="Y158" s="1">
        <v>1</v>
      </c>
      <c r="Z158" s="1">
        <v>4</v>
      </c>
      <c r="AA158" s="1">
        <v>1</v>
      </c>
      <c r="AB158" s="1">
        <v>4</v>
      </c>
      <c r="AC158" s="1">
        <v>1</v>
      </c>
      <c r="AD158" s="1">
        <v>5</v>
      </c>
      <c r="AE158" s="1">
        <v>1</v>
      </c>
      <c r="AF158" s="1">
        <v>6</v>
      </c>
      <c r="AG158" s="1">
        <v>1</v>
      </c>
      <c r="AI158" s="1">
        <v>0</v>
      </c>
      <c r="AJ158" s="1">
        <v>4</v>
      </c>
      <c r="AK158" s="1">
        <v>1</v>
      </c>
      <c r="AL158" s="1">
        <v>6</v>
      </c>
      <c r="AM158" s="1">
        <v>1</v>
      </c>
      <c r="AN158" s="1">
        <v>5</v>
      </c>
      <c r="AO158" s="1">
        <v>1</v>
      </c>
      <c r="AP158" s="1">
        <v>4</v>
      </c>
      <c r="AQ158" s="1">
        <v>1</v>
      </c>
      <c r="AR158" s="1">
        <v>5</v>
      </c>
      <c r="AS158" s="1">
        <v>1</v>
      </c>
      <c r="AT158" s="1">
        <v>4</v>
      </c>
      <c r="AU158" s="1">
        <v>1</v>
      </c>
      <c r="AV158" s="1">
        <v>5</v>
      </c>
      <c r="AW158" s="1">
        <v>1</v>
      </c>
      <c r="AY158" s="1">
        <v>0</v>
      </c>
      <c r="AZ158" s="1">
        <v>4</v>
      </c>
      <c r="BA158" s="1">
        <v>1</v>
      </c>
      <c r="BB158" s="1">
        <v>4</v>
      </c>
      <c r="BC158" s="1">
        <v>1</v>
      </c>
      <c r="BD158" s="1">
        <v>3</v>
      </c>
      <c r="BE158" s="1">
        <v>1</v>
      </c>
      <c r="BF158" s="1">
        <v>5</v>
      </c>
      <c r="BG158" s="1">
        <v>1</v>
      </c>
      <c r="BH158" s="1">
        <v>5</v>
      </c>
      <c r="BI158" s="1">
        <v>1</v>
      </c>
    </row>
    <row r="159" spans="1:61" x14ac:dyDescent="0.25">
      <c r="A159" s="22" t="str">
        <f t="shared" si="3"/>
        <v>2011UOCHEMISTRY</v>
      </c>
      <c r="B159" s="1" t="s">
        <v>125</v>
      </c>
      <c r="C159" s="1" t="s">
        <v>59</v>
      </c>
      <c r="D159" s="1" t="s">
        <v>126</v>
      </c>
      <c r="E159">
        <v>2011</v>
      </c>
      <c r="F159" s="1">
        <v>2</v>
      </c>
      <c r="G159" s="1">
        <v>114</v>
      </c>
      <c r="H159" s="1">
        <v>5.2926829268292686</v>
      </c>
      <c r="I159" s="1">
        <v>82</v>
      </c>
      <c r="J159" s="1">
        <v>5.1707317073170733</v>
      </c>
      <c r="K159" s="1">
        <v>82</v>
      </c>
      <c r="L159" s="1">
        <v>4.8024691358024691</v>
      </c>
      <c r="M159" s="1">
        <v>81</v>
      </c>
      <c r="N159" s="1">
        <v>4.4634146341463419</v>
      </c>
      <c r="O159" s="1">
        <v>82</v>
      </c>
      <c r="P159" s="1">
        <v>4.0493827160493829</v>
      </c>
      <c r="Q159" s="1">
        <v>81</v>
      </c>
      <c r="R159" s="1">
        <v>4.9876543209876543</v>
      </c>
      <c r="S159" s="1">
        <v>81</v>
      </c>
      <c r="T159" s="1">
        <v>4.3780487804878048</v>
      </c>
      <c r="U159" s="1">
        <v>82</v>
      </c>
      <c r="V159" s="1">
        <v>4.0617283950617287</v>
      </c>
      <c r="W159" s="1">
        <v>81</v>
      </c>
      <c r="X159" s="1">
        <v>4.0123456790123457</v>
      </c>
      <c r="Y159" s="1">
        <v>81</v>
      </c>
      <c r="Z159" s="1">
        <v>4.382716049382716</v>
      </c>
      <c r="AA159" s="1">
        <v>81</v>
      </c>
      <c r="AB159" s="1">
        <v>4.1851851851851851</v>
      </c>
      <c r="AC159" s="1">
        <v>81</v>
      </c>
      <c r="AD159" s="1">
        <v>4.5769230769230766</v>
      </c>
      <c r="AE159" s="1">
        <v>78</v>
      </c>
      <c r="AF159" s="1">
        <v>4.5731707317073171</v>
      </c>
      <c r="AG159" s="1">
        <v>82</v>
      </c>
      <c r="AH159" s="1">
        <v>4.1315789473684212</v>
      </c>
      <c r="AI159" s="1">
        <v>76</v>
      </c>
      <c r="AJ159" s="1">
        <v>4.2345679012345681</v>
      </c>
      <c r="AK159" s="1">
        <v>81</v>
      </c>
      <c r="AL159" s="1">
        <v>4.3902439024390247</v>
      </c>
      <c r="AM159" s="1">
        <v>82</v>
      </c>
      <c r="AN159" s="1">
        <v>4.6790123456790127</v>
      </c>
      <c r="AO159" s="1">
        <v>81</v>
      </c>
      <c r="AP159" s="1">
        <v>4.3209876543209873</v>
      </c>
      <c r="AQ159" s="1">
        <v>81</v>
      </c>
      <c r="AR159" s="1">
        <v>4.3</v>
      </c>
      <c r="AS159" s="1">
        <v>80</v>
      </c>
      <c r="AT159" s="1">
        <v>4.4024390243902438</v>
      </c>
      <c r="AU159" s="1">
        <v>82</v>
      </c>
      <c r="AV159" s="1">
        <v>4.024390243902439</v>
      </c>
      <c r="AW159" s="1">
        <v>82</v>
      </c>
      <c r="AX159" s="1">
        <v>4.524390243902439</v>
      </c>
      <c r="AY159" s="1">
        <v>82</v>
      </c>
      <c r="AZ159" s="1">
        <v>4.9629629629629628</v>
      </c>
      <c r="BA159" s="1">
        <v>81</v>
      </c>
      <c r="BB159" s="1">
        <v>4.4878048780487809</v>
      </c>
      <c r="BC159" s="1">
        <v>82</v>
      </c>
      <c r="BD159" s="1">
        <v>4.2820512820512819</v>
      </c>
      <c r="BE159" s="1">
        <v>78</v>
      </c>
      <c r="BF159" s="1">
        <v>4.7037037037037033</v>
      </c>
      <c r="BG159" s="1">
        <v>81</v>
      </c>
      <c r="BH159" s="1">
        <v>4.7435897435897436</v>
      </c>
      <c r="BI159" s="1">
        <v>78</v>
      </c>
    </row>
    <row r="160" spans="1:61" x14ac:dyDescent="0.25">
      <c r="A160" s="22" t="str">
        <f t="shared" si="3"/>
        <v>2011UOGEOLOGICAL SCIENCES</v>
      </c>
      <c r="B160" s="1" t="s">
        <v>127</v>
      </c>
      <c r="C160" s="1" t="s">
        <v>59</v>
      </c>
      <c r="D160" s="1" t="s">
        <v>128</v>
      </c>
      <c r="E160">
        <v>2011</v>
      </c>
      <c r="F160" s="1">
        <v>2</v>
      </c>
      <c r="G160" s="1">
        <v>23</v>
      </c>
      <c r="H160" s="1">
        <v>5.125</v>
      </c>
      <c r="I160" s="1">
        <v>16</v>
      </c>
      <c r="J160" s="1">
        <v>5.125</v>
      </c>
      <c r="K160" s="1">
        <v>16</v>
      </c>
      <c r="L160" s="1">
        <v>4.375</v>
      </c>
      <c r="M160" s="1">
        <v>16</v>
      </c>
      <c r="N160" s="1">
        <v>4.375</v>
      </c>
      <c r="O160" s="1">
        <v>16</v>
      </c>
      <c r="P160" s="1">
        <v>3.5625</v>
      </c>
      <c r="Q160" s="1">
        <v>16</v>
      </c>
      <c r="R160" s="1">
        <v>5</v>
      </c>
      <c r="S160" s="1">
        <v>16</v>
      </c>
      <c r="T160" s="1">
        <v>4.625</v>
      </c>
      <c r="U160" s="1">
        <v>16</v>
      </c>
      <c r="V160" s="1">
        <v>4.3125</v>
      </c>
      <c r="W160" s="1">
        <v>16</v>
      </c>
      <c r="X160" s="1">
        <v>3.75</v>
      </c>
      <c r="Y160" s="1">
        <v>16</v>
      </c>
      <c r="Z160" s="1">
        <v>4.1875</v>
      </c>
      <c r="AA160" s="1">
        <v>16</v>
      </c>
      <c r="AB160" s="1">
        <v>4.5</v>
      </c>
      <c r="AC160" s="1">
        <v>16</v>
      </c>
      <c r="AD160" s="1">
        <v>4.8125</v>
      </c>
      <c r="AE160" s="1">
        <v>16</v>
      </c>
      <c r="AF160" s="1">
        <v>4.8125</v>
      </c>
      <c r="AG160" s="1">
        <v>16</v>
      </c>
      <c r="AH160" s="1">
        <v>4.0625</v>
      </c>
      <c r="AI160" s="1">
        <v>16</v>
      </c>
      <c r="AJ160" s="1">
        <v>4</v>
      </c>
      <c r="AK160" s="1">
        <v>16</v>
      </c>
      <c r="AL160" s="1">
        <v>4.375</v>
      </c>
      <c r="AM160" s="1">
        <v>16</v>
      </c>
      <c r="AN160" s="1">
        <v>4.6875</v>
      </c>
      <c r="AO160" s="1">
        <v>16</v>
      </c>
      <c r="AP160" s="1">
        <v>4.8125</v>
      </c>
      <c r="AQ160" s="1">
        <v>16</v>
      </c>
      <c r="AR160" s="1">
        <v>4.3125</v>
      </c>
      <c r="AS160" s="1">
        <v>16</v>
      </c>
      <c r="AT160" s="1">
        <v>4.0625</v>
      </c>
      <c r="AU160" s="1">
        <v>16</v>
      </c>
      <c r="AV160" s="1">
        <v>4.4375</v>
      </c>
      <c r="AW160" s="1">
        <v>16</v>
      </c>
      <c r="AX160" s="1">
        <v>4.8125</v>
      </c>
      <c r="AY160" s="1">
        <v>16</v>
      </c>
      <c r="AZ160" s="1">
        <v>5.0625</v>
      </c>
      <c r="BA160" s="1">
        <v>16</v>
      </c>
      <c r="BB160" s="1">
        <v>4.4375</v>
      </c>
      <c r="BC160" s="1">
        <v>16</v>
      </c>
      <c r="BD160" s="1">
        <v>4.0625</v>
      </c>
      <c r="BE160" s="1">
        <v>16</v>
      </c>
      <c r="BF160" s="1">
        <v>4.625</v>
      </c>
      <c r="BG160" s="1">
        <v>16</v>
      </c>
      <c r="BH160" s="1">
        <v>4.75</v>
      </c>
      <c r="BI160" s="1">
        <v>16</v>
      </c>
    </row>
    <row r="161" spans="1:61" x14ac:dyDescent="0.25">
      <c r="A161" s="22" t="str">
        <f t="shared" si="3"/>
        <v>2011UOPHYSICS</v>
      </c>
      <c r="B161" s="1" t="s">
        <v>129</v>
      </c>
      <c r="C161" s="1" t="s">
        <v>59</v>
      </c>
      <c r="D161" s="1" t="s">
        <v>130</v>
      </c>
      <c r="E161">
        <v>2011</v>
      </c>
      <c r="F161" s="1">
        <v>2</v>
      </c>
      <c r="G161" s="1">
        <v>56</v>
      </c>
      <c r="H161" s="1">
        <v>5.1081081081081079</v>
      </c>
      <c r="I161" s="1">
        <v>37</v>
      </c>
      <c r="J161" s="1">
        <v>5.4324324324324325</v>
      </c>
      <c r="K161" s="1">
        <v>37</v>
      </c>
      <c r="L161" s="1">
        <v>4.4054054054054053</v>
      </c>
      <c r="M161" s="1">
        <v>37</v>
      </c>
      <c r="N161" s="1">
        <v>4.0277777777777777</v>
      </c>
      <c r="O161" s="1">
        <v>36</v>
      </c>
      <c r="P161" s="1">
        <v>3.6944444444444446</v>
      </c>
      <c r="Q161" s="1">
        <v>36</v>
      </c>
      <c r="R161" s="1">
        <v>4.4864864864864868</v>
      </c>
      <c r="S161" s="1">
        <v>37</v>
      </c>
      <c r="T161" s="1">
        <v>3.8648648648648649</v>
      </c>
      <c r="U161" s="1">
        <v>37</v>
      </c>
      <c r="V161" s="1">
        <v>3.4444444444444446</v>
      </c>
      <c r="W161" s="1">
        <v>36</v>
      </c>
      <c r="X161" s="1">
        <v>3.4722222222222223</v>
      </c>
      <c r="Y161" s="1">
        <v>36</v>
      </c>
      <c r="Z161" s="1">
        <v>3.8918918918918921</v>
      </c>
      <c r="AA161" s="1">
        <v>37</v>
      </c>
      <c r="AB161" s="1">
        <v>4.4000000000000004</v>
      </c>
      <c r="AC161" s="1">
        <v>35</v>
      </c>
      <c r="AD161" s="1">
        <v>4.3939393939393936</v>
      </c>
      <c r="AE161" s="1">
        <v>33</v>
      </c>
      <c r="AF161" s="1">
        <v>4.4594594594594597</v>
      </c>
      <c r="AG161" s="1">
        <v>37</v>
      </c>
      <c r="AH161" s="1">
        <v>4.21875</v>
      </c>
      <c r="AI161" s="1">
        <v>32</v>
      </c>
      <c r="AJ161" s="1">
        <v>3.9696969696969697</v>
      </c>
      <c r="AK161" s="1">
        <v>33</v>
      </c>
      <c r="AL161" s="1">
        <v>4.2285714285714286</v>
      </c>
      <c r="AM161" s="1">
        <v>35</v>
      </c>
      <c r="AN161" s="1">
        <v>4.4864864864864868</v>
      </c>
      <c r="AO161" s="1">
        <v>37</v>
      </c>
      <c r="AP161" s="1">
        <v>4.4571428571428573</v>
      </c>
      <c r="AQ161" s="1">
        <v>35</v>
      </c>
      <c r="AR161" s="1">
        <v>4.3055555555555554</v>
      </c>
      <c r="AS161" s="1">
        <v>36</v>
      </c>
      <c r="AT161" s="1">
        <v>4.5945945945945947</v>
      </c>
      <c r="AU161" s="1">
        <v>37</v>
      </c>
      <c r="AV161" s="1">
        <v>4.4864864864864868</v>
      </c>
      <c r="AW161" s="1">
        <v>37</v>
      </c>
      <c r="AX161" s="1">
        <v>4.9459459459459456</v>
      </c>
      <c r="AY161" s="1">
        <v>37</v>
      </c>
      <c r="AZ161" s="1">
        <v>5.1428571428571432</v>
      </c>
      <c r="BA161" s="1">
        <v>35</v>
      </c>
      <c r="BB161" s="1">
        <v>4.3611111111111107</v>
      </c>
      <c r="BC161" s="1">
        <v>36</v>
      </c>
      <c r="BD161" s="1">
        <v>4.2</v>
      </c>
      <c r="BE161" s="1">
        <v>35</v>
      </c>
      <c r="BF161" s="1">
        <v>4.9411764705882355</v>
      </c>
      <c r="BG161" s="1">
        <v>34</v>
      </c>
      <c r="BH161" s="1">
        <v>4.9705882352941178</v>
      </c>
      <c r="BI161" s="1">
        <v>34</v>
      </c>
    </row>
    <row r="162" spans="1:61" x14ac:dyDescent="0.25">
      <c r="A162" s="22" t="str">
        <f t="shared" si="3"/>
        <v>2011UOPSYCHOLOGY</v>
      </c>
      <c r="B162" s="1" t="s">
        <v>131</v>
      </c>
      <c r="C162" s="1" t="s">
        <v>59</v>
      </c>
      <c r="D162" s="1" t="s">
        <v>132</v>
      </c>
      <c r="E162">
        <v>2011</v>
      </c>
      <c r="F162" s="1">
        <v>2</v>
      </c>
      <c r="G162" s="1">
        <v>436</v>
      </c>
      <c r="H162" s="1">
        <v>5.163636363636364</v>
      </c>
      <c r="I162" s="1">
        <v>330</v>
      </c>
      <c r="J162" s="1">
        <v>5.0393939393939391</v>
      </c>
      <c r="K162" s="1">
        <v>330</v>
      </c>
      <c r="L162" s="1">
        <v>4.4393939393939394</v>
      </c>
      <c r="M162" s="1">
        <v>330</v>
      </c>
      <c r="N162" s="1">
        <v>4.6360856269113153</v>
      </c>
      <c r="O162" s="1">
        <v>327</v>
      </c>
      <c r="P162" s="1">
        <v>4.1809815950920246</v>
      </c>
      <c r="Q162" s="1">
        <v>326</v>
      </c>
      <c r="R162" s="1">
        <v>5.1306990881458967</v>
      </c>
      <c r="S162" s="1">
        <v>329</v>
      </c>
      <c r="T162" s="1">
        <v>4.5653495440729479</v>
      </c>
      <c r="U162" s="1">
        <v>329</v>
      </c>
      <c r="V162" s="1">
        <v>4.3069908814589661</v>
      </c>
      <c r="W162" s="1">
        <v>329</v>
      </c>
      <c r="X162" s="1">
        <v>4.2103658536585362</v>
      </c>
      <c r="Y162" s="1">
        <v>328</v>
      </c>
      <c r="Z162" s="1">
        <v>4.3251533742331292</v>
      </c>
      <c r="AA162" s="1">
        <v>326</v>
      </c>
      <c r="AB162" s="1">
        <v>4.1931464174454831</v>
      </c>
      <c r="AC162" s="1">
        <v>321</v>
      </c>
      <c r="AD162" s="1">
        <v>4.7492163009404385</v>
      </c>
      <c r="AE162" s="1">
        <v>319</v>
      </c>
      <c r="AF162" s="1">
        <v>4.1415384615384614</v>
      </c>
      <c r="AG162" s="1">
        <v>325</v>
      </c>
      <c r="AH162" s="1">
        <v>4.1379310344827589</v>
      </c>
      <c r="AI162" s="1">
        <v>319</v>
      </c>
      <c r="AJ162" s="1">
        <v>4.1446153846153848</v>
      </c>
      <c r="AK162" s="1">
        <v>325</v>
      </c>
      <c r="AL162" s="1">
        <v>4.1987577639751557</v>
      </c>
      <c r="AM162" s="1">
        <v>322</v>
      </c>
      <c r="AN162" s="1">
        <v>4.7037037037037033</v>
      </c>
      <c r="AO162" s="1">
        <v>324</v>
      </c>
      <c r="AP162" s="1">
        <v>4.2685185185185182</v>
      </c>
      <c r="AQ162" s="1">
        <v>324</v>
      </c>
      <c r="AR162" s="1">
        <v>4.2791411042944789</v>
      </c>
      <c r="AS162" s="1">
        <v>326</v>
      </c>
      <c r="AT162" s="1">
        <v>4.2752293577981648</v>
      </c>
      <c r="AU162" s="1">
        <v>327</v>
      </c>
      <c r="AV162" s="1">
        <v>3.9510703363914375</v>
      </c>
      <c r="AW162" s="1">
        <v>327</v>
      </c>
      <c r="AX162" s="1">
        <v>4.6269113149847092</v>
      </c>
      <c r="AY162" s="1">
        <v>327</v>
      </c>
      <c r="AZ162" s="1">
        <v>5.0892307692307694</v>
      </c>
      <c r="BA162" s="1">
        <v>325</v>
      </c>
      <c r="BB162" s="1">
        <v>4.5938461538461537</v>
      </c>
      <c r="BC162" s="1">
        <v>325</v>
      </c>
      <c r="BD162" s="1">
        <v>4.3824451410658307</v>
      </c>
      <c r="BE162" s="1">
        <v>319</v>
      </c>
      <c r="BF162" s="1">
        <v>4.7058823529411766</v>
      </c>
      <c r="BG162" s="1">
        <v>323</v>
      </c>
      <c r="BH162" s="1">
        <v>4.8629283489096577</v>
      </c>
      <c r="BI162" s="1">
        <v>321</v>
      </c>
    </row>
    <row r="163" spans="1:61" x14ac:dyDescent="0.25">
      <c r="A163" s="22" t="str">
        <f t="shared" si="3"/>
        <v>2011UOCOUNSELING PSYCHOLOGY &amp; HUMAN SERVICES</v>
      </c>
      <c r="B163" s="1" t="s">
        <v>133</v>
      </c>
      <c r="C163" s="1" t="s">
        <v>59</v>
      </c>
      <c r="D163" s="1" t="s">
        <v>134</v>
      </c>
      <c r="E163">
        <v>2011</v>
      </c>
      <c r="F163" s="1">
        <v>2</v>
      </c>
      <c r="G163" s="1">
        <v>99</v>
      </c>
      <c r="H163" s="1">
        <v>4.4864864864864868</v>
      </c>
      <c r="I163" s="1">
        <v>74</v>
      </c>
      <c r="J163" s="1">
        <v>4.6891891891891895</v>
      </c>
      <c r="K163" s="1">
        <v>74</v>
      </c>
      <c r="L163" s="1">
        <v>4.3513513513513518</v>
      </c>
      <c r="M163" s="1">
        <v>74</v>
      </c>
      <c r="N163" s="1">
        <v>4.4864864864864868</v>
      </c>
      <c r="O163" s="1">
        <v>74</v>
      </c>
      <c r="P163" s="1">
        <v>4.5135135135135132</v>
      </c>
      <c r="Q163" s="1">
        <v>74</v>
      </c>
      <c r="R163" s="1">
        <v>4.9054054054054053</v>
      </c>
      <c r="S163" s="1">
        <v>74</v>
      </c>
      <c r="T163" s="1">
        <v>4.5135135135135132</v>
      </c>
      <c r="U163" s="1">
        <v>74</v>
      </c>
      <c r="V163" s="1">
        <v>4.1095890410958908</v>
      </c>
      <c r="W163" s="1">
        <v>73</v>
      </c>
      <c r="X163" s="1">
        <v>4.2465753424657535</v>
      </c>
      <c r="Y163" s="1">
        <v>73</v>
      </c>
      <c r="Z163" s="1">
        <v>4.5405405405405403</v>
      </c>
      <c r="AA163" s="1">
        <v>74</v>
      </c>
      <c r="AB163" s="1">
        <v>4.8378378378378377</v>
      </c>
      <c r="AC163" s="1">
        <v>74</v>
      </c>
      <c r="AD163" s="1">
        <v>4.8378378378378377</v>
      </c>
      <c r="AE163" s="1">
        <v>74</v>
      </c>
      <c r="AF163" s="1">
        <v>5.0945945945945947</v>
      </c>
      <c r="AG163" s="1">
        <v>74</v>
      </c>
      <c r="AH163" s="1">
        <v>4.563380281690141</v>
      </c>
      <c r="AI163" s="1">
        <v>71</v>
      </c>
      <c r="AJ163" s="1">
        <v>4.8082191780821919</v>
      </c>
      <c r="AK163" s="1">
        <v>73</v>
      </c>
      <c r="AL163" s="1">
        <v>4.9054054054054053</v>
      </c>
      <c r="AM163" s="1">
        <v>74</v>
      </c>
      <c r="AN163" s="1">
        <v>5.1621621621621623</v>
      </c>
      <c r="AO163" s="1">
        <v>74</v>
      </c>
      <c r="AP163" s="1">
        <v>4.6351351351351351</v>
      </c>
      <c r="AQ163" s="1">
        <v>74</v>
      </c>
      <c r="AR163" s="1">
        <v>4.6351351351351351</v>
      </c>
      <c r="AS163" s="1">
        <v>74</v>
      </c>
      <c r="AT163" s="1">
        <v>4.8767123287671232</v>
      </c>
      <c r="AU163" s="1">
        <v>73</v>
      </c>
      <c r="AV163" s="1">
        <v>4.602739726027397</v>
      </c>
      <c r="AW163" s="1">
        <v>73</v>
      </c>
      <c r="AX163" s="1">
        <v>5.1081081081081079</v>
      </c>
      <c r="AY163" s="1">
        <v>74</v>
      </c>
      <c r="AZ163" s="1">
        <v>5.0675675675675675</v>
      </c>
      <c r="BA163" s="1">
        <v>74</v>
      </c>
      <c r="BB163" s="1">
        <v>4.7297297297297298</v>
      </c>
      <c r="BC163" s="1">
        <v>74</v>
      </c>
      <c r="BD163" s="1">
        <v>5.0135135135135132</v>
      </c>
      <c r="BE163" s="1">
        <v>74</v>
      </c>
      <c r="BF163" s="1">
        <v>4.5945945945945947</v>
      </c>
      <c r="BG163" s="1">
        <v>74</v>
      </c>
      <c r="BH163" s="1">
        <v>4.704225352112676</v>
      </c>
      <c r="BI163" s="1">
        <v>71</v>
      </c>
    </row>
    <row r="164" spans="1:61" x14ac:dyDescent="0.25">
      <c r="A164" s="22" t="str">
        <f t="shared" si="3"/>
        <v>2011UOPLANNING, PUBLIC POLICY, &amp; MGMT</v>
      </c>
      <c r="B164" s="1" t="s">
        <v>135</v>
      </c>
      <c r="C164" s="1" t="s">
        <v>59</v>
      </c>
      <c r="D164" s="1" t="s">
        <v>136</v>
      </c>
      <c r="E164">
        <v>2011</v>
      </c>
      <c r="F164" s="1">
        <v>2</v>
      </c>
      <c r="G164" s="1">
        <v>49</v>
      </c>
      <c r="H164" s="1">
        <v>4.25</v>
      </c>
      <c r="I164" s="1">
        <v>40</v>
      </c>
      <c r="J164" s="1">
        <v>4.75</v>
      </c>
      <c r="K164" s="1">
        <v>40</v>
      </c>
      <c r="L164" s="1">
        <v>4.3589743589743586</v>
      </c>
      <c r="M164" s="1">
        <v>39</v>
      </c>
      <c r="N164" s="1">
        <v>4.2051282051282053</v>
      </c>
      <c r="O164" s="1">
        <v>39</v>
      </c>
      <c r="P164" s="1">
        <v>4.1749999999999998</v>
      </c>
      <c r="Q164" s="1">
        <v>40</v>
      </c>
      <c r="R164" s="1">
        <v>4.9249999999999998</v>
      </c>
      <c r="S164" s="1">
        <v>40</v>
      </c>
      <c r="T164" s="1">
        <v>4.625</v>
      </c>
      <c r="U164" s="1">
        <v>40</v>
      </c>
      <c r="V164" s="1">
        <v>4.2750000000000004</v>
      </c>
      <c r="W164" s="1">
        <v>40</v>
      </c>
      <c r="X164" s="1">
        <v>4.1794871794871797</v>
      </c>
      <c r="Y164" s="1">
        <v>39</v>
      </c>
      <c r="Z164" s="1">
        <v>4.3</v>
      </c>
      <c r="AA164" s="1">
        <v>40</v>
      </c>
      <c r="AB164" s="1">
        <v>3.875</v>
      </c>
      <c r="AC164" s="1">
        <v>40</v>
      </c>
      <c r="AD164" s="1">
        <v>4.7179487179487181</v>
      </c>
      <c r="AE164" s="1">
        <v>39</v>
      </c>
      <c r="AF164" s="1">
        <v>4.3157894736842106</v>
      </c>
      <c r="AG164" s="1">
        <v>38</v>
      </c>
      <c r="AH164" s="1">
        <v>4.3157894736842106</v>
      </c>
      <c r="AI164" s="1">
        <v>38</v>
      </c>
      <c r="AJ164" s="1">
        <v>4.1891891891891895</v>
      </c>
      <c r="AK164" s="1">
        <v>37</v>
      </c>
      <c r="AL164" s="1">
        <v>4.5135135135135132</v>
      </c>
      <c r="AM164" s="1">
        <v>37</v>
      </c>
      <c r="AN164" s="1">
        <v>4.5897435897435894</v>
      </c>
      <c r="AO164" s="1">
        <v>39</v>
      </c>
      <c r="AP164" s="1">
        <v>4.3513513513513518</v>
      </c>
      <c r="AQ164" s="1">
        <v>37</v>
      </c>
      <c r="AR164" s="1">
        <v>4.2894736842105265</v>
      </c>
      <c r="AS164" s="1">
        <v>38</v>
      </c>
      <c r="AT164" s="1">
        <v>4.4210526315789478</v>
      </c>
      <c r="AU164" s="1">
        <v>38</v>
      </c>
      <c r="AV164" s="1">
        <v>4.5789473684210522</v>
      </c>
      <c r="AW164" s="1">
        <v>38</v>
      </c>
      <c r="AX164" s="1">
        <v>4.5526315789473681</v>
      </c>
      <c r="AY164" s="1">
        <v>38</v>
      </c>
      <c r="AZ164" s="1">
        <v>4.7894736842105265</v>
      </c>
      <c r="BA164" s="1">
        <v>38</v>
      </c>
      <c r="BB164" s="1">
        <v>4.3421052631578947</v>
      </c>
      <c r="BC164" s="1">
        <v>38</v>
      </c>
      <c r="BD164" s="1">
        <v>4.5641025641025639</v>
      </c>
      <c r="BE164" s="1">
        <v>39</v>
      </c>
      <c r="BF164" s="1">
        <v>4.7368421052631575</v>
      </c>
      <c r="BG164" s="1">
        <v>38</v>
      </c>
      <c r="BH164" s="1">
        <v>4.6216216216216219</v>
      </c>
      <c r="BI164" s="1">
        <v>37</v>
      </c>
    </row>
    <row r="165" spans="1:61" x14ac:dyDescent="0.25">
      <c r="A165" s="22" t="str">
        <f t="shared" si="3"/>
        <v>2011UOGENERAL SOCIAL SCIENCE (Bend)</v>
      </c>
      <c r="B165" s="1" t="s">
        <v>137</v>
      </c>
      <c r="C165" s="1" t="s">
        <v>59</v>
      </c>
      <c r="D165" s="1" t="s">
        <v>138</v>
      </c>
      <c r="E165">
        <v>2011</v>
      </c>
      <c r="F165" s="1">
        <v>2</v>
      </c>
      <c r="G165" s="1">
        <v>33</v>
      </c>
      <c r="H165" s="1">
        <v>5.1904761904761907</v>
      </c>
      <c r="I165" s="1">
        <v>21</v>
      </c>
      <c r="J165" s="1">
        <v>5.2380952380952381</v>
      </c>
      <c r="K165" s="1">
        <v>21</v>
      </c>
      <c r="L165" s="1">
        <v>4.9047619047619051</v>
      </c>
      <c r="M165" s="1">
        <v>21</v>
      </c>
      <c r="N165" s="1">
        <v>4.9047619047619051</v>
      </c>
      <c r="O165" s="1">
        <v>21</v>
      </c>
      <c r="P165" s="1">
        <v>4.8</v>
      </c>
      <c r="Q165" s="1">
        <v>20</v>
      </c>
      <c r="R165" s="1">
        <v>5.4761904761904763</v>
      </c>
      <c r="S165" s="1">
        <v>21</v>
      </c>
      <c r="T165" s="1">
        <v>4.8571428571428568</v>
      </c>
      <c r="U165" s="1">
        <v>21</v>
      </c>
      <c r="V165" s="1">
        <v>4.3809523809523814</v>
      </c>
      <c r="W165" s="1">
        <v>21</v>
      </c>
      <c r="X165" s="1">
        <v>4.333333333333333</v>
      </c>
      <c r="Y165" s="1">
        <v>21</v>
      </c>
      <c r="Z165" s="1">
        <v>3.6666666666666665</v>
      </c>
      <c r="AA165" s="1">
        <v>21</v>
      </c>
      <c r="AB165" s="1">
        <v>4.6190476190476186</v>
      </c>
      <c r="AC165" s="1">
        <v>21</v>
      </c>
      <c r="AD165" s="1">
        <v>4.5909090909090908</v>
      </c>
      <c r="AE165" s="1">
        <v>22</v>
      </c>
      <c r="AF165" s="1">
        <v>4.4090909090909092</v>
      </c>
      <c r="AG165" s="1">
        <v>22</v>
      </c>
      <c r="AH165" s="1">
        <v>3.85</v>
      </c>
      <c r="AI165" s="1">
        <v>20</v>
      </c>
      <c r="AJ165" s="1">
        <v>4.3636363636363633</v>
      </c>
      <c r="AK165" s="1">
        <v>22</v>
      </c>
      <c r="AL165" s="1">
        <v>4.45</v>
      </c>
      <c r="AM165" s="1">
        <v>20</v>
      </c>
      <c r="AN165" s="1">
        <v>4.9090909090909092</v>
      </c>
      <c r="AO165" s="1">
        <v>22</v>
      </c>
      <c r="AP165" s="1">
        <v>4.5999999999999996</v>
      </c>
      <c r="AQ165" s="1">
        <v>20</v>
      </c>
      <c r="AR165" s="1">
        <v>4.0909090909090908</v>
      </c>
      <c r="AS165" s="1">
        <v>22</v>
      </c>
      <c r="AT165" s="1">
        <v>3.5909090909090908</v>
      </c>
      <c r="AU165" s="1">
        <v>22</v>
      </c>
      <c r="AV165" s="1">
        <v>4.3181818181818183</v>
      </c>
      <c r="AW165" s="1">
        <v>22</v>
      </c>
      <c r="AX165" s="1">
        <v>4.4545454545454541</v>
      </c>
      <c r="AY165" s="1">
        <v>22</v>
      </c>
      <c r="AZ165" s="1">
        <v>3.9545454545454546</v>
      </c>
      <c r="BA165" s="1">
        <v>22</v>
      </c>
      <c r="BB165" s="1">
        <v>4.0476190476190474</v>
      </c>
      <c r="BC165" s="1">
        <v>21</v>
      </c>
      <c r="BD165" s="1">
        <v>4</v>
      </c>
      <c r="BE165" s="1">
        <v>22</v>
      </c>
      <c r="BF165" s="1">
        <v>4.5999999999999996</v>
      </c>
      <c r="BG165" s="1">
        <v>20</v>
      </c>
      <c r="BH165" s="1">
        <v>4.7142857142857144</v>
      </c>
      <c r="BI165" s="1">
        <v>21</v>
      </c>
    </row>
    <row r="166" spans="1:61" x14ac:dyDescent="0.25">
      <c r="A166" s="22" t="str">
        <f t="shared" si="3"/>
        <v>2011UOANTHROPOLOGY</v>
      </c>
      <c r="B166" s="1" t="s">
        <v>139</v>
      </c>
      <c r="C166" s="1" t="s">
        <v>59</v>
      </c>
      <c r="D166" s="1" t="s">
        <v>140</v>
      </c>
      <c r="E166">
        <v>2011</v>
      </c>
      <c r="F166" s="1">
        <v>2</v>
      </c>
      <c r="G166" s="1">
        <v>91</v>
      </c>
      <c r="H166" s="1">
        <v>5</v>
      </c>
      <c r="I166" s="1">
        <v>72</v>
      </c>
      <c r="J166" s="1">
        <v>4.916666666666667</v>
      </c>
      <c r="K166" s="1">
        <v>72</v>
      </c>
      <c r="L166" s="1">
        <v>4.3472222222222223</v>
      </c>
      <c r="M166" s="1">
        <v>72</v>
      </c>
      <c r="N166" s="1">
        <v>4.507042253521127</v>
      </c>
      <c r="O166" s="1">
        <v>71</v>
      </c>
      <c r="P166" s="1">
        <v>3.971830985915493</v>
      </c>
      <c r="Q166" s="1">
        <v>71</v>
      </c>
      <c r="R166" s="1">
        <v>5.1805555555555554</v>
      </c>
      <c r="S166" s="1">
        <v>72</v>
      </c>
      <c r="T166" s="1">
        <v>4.5694444444444446</v>
      </c>
      <c r="U166" s="1">
        <v>72</v>
      </c>
      <c r="V166" s="1">
        <v>4.211267605633803</v>
      </c>
      <c r="W166" s="1">
        <v>71</v>
      </c>
      <c r="X166" s="1">
        <v>4.380281690140845</v>
      </c>
      <c r="Y166" s="1">
        <v>71</v>
      </c>
      <c r="Z166" s="1">
        <v>4.7638888888888893</v>
      </c>
      <c r="AA166" s="1">
        <v>72</v>
      </c>
      <c r="AB166" s="1">
        <v>4.7361111111111107</v>
      </c>
      <c r="AC166" s="1">
        <v>72</v>
      </c>
      <c r="AD166" s="1">
        <v>5.028169014084507</v>
      </c>
      <c r="AE166" s="1">
        <v>71</v>
      </c>
      <c r="AF166" s="1">
        <v>4.4861111111111107</v>
      </c>
      <c r="AG166" s="1">
        <v>72</v>
      </c>
      <c r="AH166" s="1">
        <v>4.225352112676056</v>
      </c>
      <c r="AI166" s="1">
        <v>71</v>
      </c>
      <c r="AJ166" s="1">
        <v>4.1944444444444446</v>
      </c>
      <c r="AK166" s="1">
        <v>72</v>
      </c>
      <c r="AL166" s="1">
        <v>4.166666666666667</v>
      </c>
      <c r="AM166" s="1">
        <v>72</v>
      </c>
      <c r="AN166" s="1">
        <v>5.041666666666667</v>
      </c>
      <c r="AO166" s="1">
        <v>72</v>
      </c>
      <c r="AP166" s="1">
        <v>4.8055555555555554</v>
      </c>
      <c r="AQ166" s="1">
        <v>72</v>
      </c>
      <c r="AR166" s="1">
        <v>4.541666666666667</v>
      </c>
      <c r="AS166" s="1">
        <v>72</v>
      </c>
      <c r="AT166" s="1">
        <v>4.625</v>
      </c>
      <c r="AU166" s="1">
        <v>72</v>
      </c>
      <c r="AV166" s="1">
        <v>4.3472222222222223</v>
      </c>
      <c r="AW166" s="1">
        <v>72</v>
      </c>
      <c r="AX166" s="1">
        <v>4.6944444444444446</v>
      </c>
      <c r="AY166" s="1">
        <v>72</v>
      </c>
      <c r="AZ166" s="1">
        <v>5.267605633802817</v>
      </c>
      <c r="BA166" s="1">
        <v>71</v>
      </c>
      <c r="BB166" s="1">
        <v>4.166666666666667</v>
      </c>
      <c r="BC166" s="1">
        <v>72</v>
      </c>
      <c r="BD166" s="1">
        <v>4.4305555555555554</v>
      </c>
      <c r="BE166" s="1">
        <v>72</v>
      </c>
      <c r="BF166" s="1">
        <v>4.7</v>
      </c>
      <c r="BG166" s="1">
        <v>70</v>
      </c>
      <c r="BH166" s="1">
        <v>4.859154929577465</v>
      </c>
      <c r="BI166" s="1">
        <v>71</v>
      </c>
    </row>
    <row r="167" spans="1:61" x14ac:dyDescent="0.25">
      <c r="A167" s="22" t="str">
        <f t="shared" si="3"/>
        <v>2011UOECONOMICS</v>
      </c>
      <c r="B167" s="1" t="s">
        <v>141</v>
      </c>
      <c r="C167" s="1" t="s">
        <v>59</v>
      </c>
      <c r="D167" s="1" t="s">
        <v>142</v>
      </c>
      <c r="E167">
        <v>2011</v>
      </c>
      <c r="F167" s="1">
        <v>2</v>
      </c>
      <c r="G167" s="1">
        <v>185</v>
      </c>
      <c r="H167" s="1">
        <v>4.9396551724137927</v>
      </c>
      <c r="I167" s="1">
        <v>116</v>
      </c>
      <c r="J167" s="1">
        <v>5.0258620689655169</v>
      </c>
      <c r="K167" s="1">
        <v>116</v>
      </c>
      <c r="L167" s="1">
        <v>4.5172413793103452</v>
      </c>
      <c r="M167" s="1">
        <v>116</v>
      </c>
      <c r="N167" s="1">
        <v>4.2521739130434781</v>
      </c>
      <c r="O167" s="1">
        <v>115</v>
      </c>
      <c r="P167" s="1">
        <v>3.5565217391304347</v>
      </c>
      <c r="Q167" s="1">
        <v>115</v>
      </c>
      <c r="R167" s="1">
        <v>4.6379310344827589</v>
      </c>
      <c r="S167" s="1">
        <v>116</v>
      </c>
      <c r="T167" s="1">
        <v>4.2608695652173916</v>
      </c>
      <c r="U167" s="1">
        <v>115</v>
      </c>
      <c r="V167" s="1">
        <v>3.9304347826086956</v>
      </c>
      <c r="W167" s="1">
        <v>115</v>
      </c>
      <c r="X167" s="1">
        <v>4.0789473684210522</v>
      </c>
      <c r="Y167" s="1">
        <v>114</v>
      </c>
      <c r="Z167" s="1">
        <v>4.2068965517241379</v>
      </c>
      <c r="AA167" s="1">
        <v>116</v>
      </c>
      <c r="AB167" s="1">
        <v>4.0263157894736841</v>
      </c>
      <c r="AC167" s="1">
        <v>114</v>
      </c>
      <c r="AD167" s="1">
        <v>4.4568965517241379</v>
      </c>
      <c r="AE167" s="1">
        <v>116</v>
      </c>
      <c r="AF167" s="1">
        <v>4.2222222222222223</v>
      </c>
      <c r="AG167" s="1">
        <v>117</v>
      </c>
      <c r="AH167" s="1">
        <v>3.982608695652174</v>
      </c>
      <c r="AI167" s="1">
        <v>115</v>
      </c>
      <c r="AJ167" s="1">
        <v>4.1206896551724137</v>
      </c>
      <c r="AK167" s="1">
        <v>116</v>
      </c>
      <c r="AL167" s="1">
        <v>4.0434782608695654</v>
      </c>
      <c r="AM167" s="1">
        <v>115</v>
      </c>
      <c r="AN167" s="1">
        <v>4.5086206896551726</v>
      </c>
      <c r="AO167" s="1">
        <v>116</v>
      </c>
      <c r="AP167" s="1">
        <v>4.0940170940170937</v>
      </c>
      <c r="AQ167" s="1">
        <v>117</v>
      </c>
      <c r="AR167" s="1">
        <v>4.2844827586206895</v>
      </c>
      <c r="AS167" s="1">
        <v>116</v>
      </c>
      <c r="AT167" s="1">
        <v>4.4786324786324787</v>
      </c>
      <c r="AU167" s="1">
        <v>117</v>
      </c>
      <c r="AV167" s="1">
        <v>3.8448275862068964</v>
      </c>
      <c r="AW167" s="1">
        <v>116</v>
      </c>
      <c r="AX167" s="1">
        <v>4.5897435897435894</v>
      </c>
      <c r="AY167" s="1">
        <v>117</v>
      </c>
      <c r="AZ167" s="1">
        <v>4.700854700854701</v>
      </c>
      <c r="BA167" s="1">
        <v>117</v>
      </c>
      <c r="BB167" s="1">
        <v>3.8189655172413794</v>
      </c>
      <c r="BC167" s="1">
        <v>116</v>
      </c>
      <c r="BD167" s="1">
        <v>3.973913043478261</v>
      </c>
      <c r="BE167" s="1">
        <v>115</v>
      </c>
      <c r="BF167" s="1">
        <v>4.4196428571428568</v>
      </c>
      <c r="BG167" s="1">
        <v>112</v>
      </c>
      <c r="BH167" s="1">
        <v>4.5267857142857144</v>
      </c>
      <c r="BI167" s="1">
        <v>112</v>
      </c>
    </row>
    <row r="168" spans="1:61" x14ac:dyDescent="0.25">
      <c r="A168" s="22" t="str">
        <f t="shared" si="3"/>
        <v>2011UOGEOGRAPHY</v>
      </c>
      <c r="B168" s="1" t="s">
        <v>143</v>
      </c>
      <c r="C168" s="1" t="s">
        <v>59</v>
      </c>
      <c r="D168" s="1" t="s">
        <v>144</v>
      </c>
      <c r="E168">
        <v>2011</v>
      </c>
      <c r="F168" s="1">
        <v>2</v>
      </c>
      <c r="G168" s="1">
        <v>41</v>
      </c>
      <c r="H168" s="1">
        <v>4.7647058823529411</v>
      </c>
      <c r="I168" s="1">
        <v>34</v>
      </c>
      <c r="J168" s="1">
        <v>4.7647058823529411</v>
      </c>
      <c r="K168" s="1">
        <v>34</v>
      </c>
      <c r="L168" s="1">
        <v>4.0588235294117645</v>
      </c>
      <c r="M168" s="1">
        <v>34</v>
      </c>
      <c r="N168" s="1">
        <v>4.4242424242424239</v>
      </c>
      <c r="O168" s="1">
        <v>33</v>
      </c>
      <c r="P168" s="1">
        <v>3.8484848484848486</v>
      </c>
      <c r="Q168" s="1">
        <v>33</v>
      </c>
      <c r="R168" s="1">
        <v>4.9117647058823533</v>
      </c>
      <c r="S168" s="1">
        <v>34</v>
      </c>
      <c r="T168" s="1">
        <v>4.65625</v>
      </c>
      <c r="U168" s="1">
        <v>32</v>
      </c>
      <c r="V168" s="1">
        <v>3.8529411764705883</v>
      </c>
      <c r="W168" s="1">
        <v>34</v>
      </c>
      <c r="X168" s="1">
        <v>4.1515151515151514</v>
      </c>
      <c r="Y168" s="1">
        <v>33</v>
      </c>
      <c r="Z168" s="1">
        <v>4.7058823529411766</v>
      </c>
      <c r="AA168" s="1">
        <v>34</v>
      </c>
      <c r="AB168" s="1">
        <v>4.4411764705882355</v>
      </c>
      <c r="AC168" s="1">
        <v>34</v>
      </c>
      <c r="AD168" s="1">
        <v>4.875</v>
      </c>
      <c r="AE168" s="1">
        <v>32</v>
      </c>
      <c r="AF168" s="1">
        <v>4.7647058823529411</v>
      </c>
      <c r="AG168" s="1">
        <v>34</v>
      </c>
      <c r="AH168" s="1">
        <v>4.4545454545454541</v>
      </c>
      <c r="AI168" s="1">
        <v>33</v>
      </c>
      <c r="AJ168" s="1">
        <v>4.5454545454545459</v>
      </c>
      <c r="AK168" s="1">
        <v>33</v>
      </c>
      <c r="AL168" s="1">
        <v>4.71875</v>
      </c>
      <c r="AM168" s="1">
        <v>32</v>
      </c>
      <c r="AN168" s="1">
        <v>4.9393939393939394</v>
      </c>
      <c r="AO168" s="1">
        <v>33</v>
      </c>
      <c r="AP168" s="1">
        <v>4.6363636363636367</v>
      </c>
      <c r="AQ168" s="1">
        <v>33</v>
      </c>
      <c r="AR168" s="1">
        <v>4.7272727272727275</v>
      </c>
      <c r="AS168" s="1">
        <v>33</v>
      </c>
      <c r="AT168" s="1">
        <v>4.4242424242424239</v>
      </c>
      <c r="AU168" s="1">
        <v>33</v>
      </c>
      <c r="AV168" s="1">
        <v>4.4545454545454541</v>
      </c>
      <c r="AW168" s="1">
        <v>33</v>
      </c>
      <c r="AX168" s="1">
        <v>4.8787878787878789</v>
      </c>
      <c r="AY168" s="1">
        <v>33</v>
      </c>
      <c r="AZ168" s="1">
        <v>5.5454545454545459</v>
      </c>
      <c r="BA168" s="1">
        <v>33</v>
      </c>
      <c r="BB168" s="1">
        <v>4.3030303030303028</v>
      </c>
      <c r="BC168" s="1">
        <v>33</v>
      </c>
      <c r="BD168" s="1">
        <v>4.65625</v>
      </c>
      <c r="BE168" s="1">
        <v>32</v>
      </c>
      <c r="BF168" s="1">
        <v>5.15625</v>
      </c>
      <c r="BG168" s="1">
        <v>32</v>
      </c>
      <c r="BH168" s="1">
        <v>5.21875</v>
      </c>
      <c r="BI168" s="1">
        <v>32</v>
      </c>
    </row>
    <row r="169" spans="1:61" x14ac:dyDescent="0.25">
      <c r="A169" s="22" t="str">
        <f t="shared" si="3"/>
        <v>2011UOPOLITICAL SCIENCE</v>
      </c>
      <c r="B169" s="1" t="s">
        <v>145</v>
      </c>
      <c r="C169" s="1" t="s">
        <v>59</v>
      </c>
      <c r="D169" s="1" t="s">
        <v>146</v>
      </c>
      <c r="E169">
        <v>2011</v>
      </c>
      <c r="F169" s="1">
        <v>2</v>
      </c>
      <c r="G169" s="1">
        <v>233</v>
      </c>
      <c r="H169" s="1">
        <v>5.0476190476190474</v>
      </c>
      <c r="I169" s="1">
        <v>168</v>
      </c>
      <c r="J169" s="1">
        <v>4.9464285714285712</v>
      </c>
      <c r="K169" s="1">
        <v>168</v>
      </c>
      <c r="L169" s="1">
        <v>4.6488095238095237</v>
      </c>
      <c r="M169" s="1">
        <v>168</v>
      </c>
      <c r="N169" s="1">
        <v>4.6130952380952381</v>
      </c>
      <c r="O169" s="1">
        <v>168</v>
      </c>
      <c r="P169" s="1">
        <v>4.0120481927710845</v>
      </c>
      <c r="Q169" s="1">
        <v>166</v>
      </c>
      <c r="R169" s="1">
        <v>5.3035714285714288</v>
      </c>
      <c r="S169" s="1">
        <v>168</v>
      </c>
      <c r="T169" s="1">
        <v>4.7604790419161676</v>
      </c>
      <c r="U169" s="1">
        <v>167</v>
      </c>
      <c r="V169" s="1">
        <v>4.2215568862275452</v>
      </c>
      <c r="W169" s="1">
        <v>167</v>
      </c>
      <c r="X169" s="1">
        <v>4.2694610778443112</v>
      </c>
      <c r="Y169" s="1">
        <v>167</v>
      </c>
      <c r="Z169" s="1">
        <v>4.4371257485029938</v>
      </c>
      <c r="AA169" s="1">
        <v>167</v>
      </c>
      <c r="AB169" s="1">
        <v>4.1158536585365857</v>
      </c>
      <c r="AC169" s="1">
        <v>164</v>
      </c>
      <c r="AD169" s="1">
        <v>4.7730061349693251</v>
      </c>
      <c r="AE169" s="1">
        <v>163</v>
      </c>
      <c r="AF169" s="1">
        <v>4.3832335329341321</v>
      </c>
      <c r="AG169" s="1">
        <v>167</v>
      </c>
      <c r="AH169" s="1">
        <v>4.1288343558282206</v>
      </c>
      <c r="AI169" s="1">
        <v>163</v>
      </c>
      <c r="AJ169" s="1">
        <v>4.2121212121212119</v>
      </c>
      <c r="AK169" s="1">
        <v>165</v>
      </c>
      <c r="AL169" s="1">
        <v>4.2349397590361448</v>
      </c>
      <c r="AM169" s="1">
        <v>166</v>
      </c>
      <c r="AN169" s="1">
        <v>4.6886227544910177</v>
      </c>
      <c r="AO169" s="1">
        <v>167</v>
      </c>
      <c r="AP169" s="1">
        <v>4.125</v>
      </c>
      <c r="AQ169" s="1">
        <v>168</v>
      </c>
      <c r="AR169" s="1">
        <v>4.3113772455089823</v>
      </c>
      <c r="AS169" s="1">
        <v>167</v>
      </c>
      <c r="AT169" s="1">
        <v>4.5329341317365266</v>
      </c>
      <c r="AU169" s="1">
        <v>167</v>
      </c>
      <c r="AV169" s="1">
        <v>3.8682634730538923</v>
      </c>
      <c r="AW169" s="1">
        <v>167</v>
      </c>
      <c r="AX169" s="1">
        <v>4.5868263473053892</v>
      </c>
      <c r="AY169" s="1">
        <v>167</v>
      </c>
      <c r="AZ169" s="1">
        <v>5.1309523809523814</v>
      </c>
      <c r="BA169" s="1">
        <v>168</v>
      </c>
      <c r="BB169" s="1">
        <v>4.1916167664670656</v>
      </c>
      <c r="BC169" s="1">
        <v>167</v>
      </c>
      <c r="BD169" s="1">
        <v>4.341317365269461</v>
      </c>
      <c r="BE169" s="1">
        <v>167</v>
      </c>
      <c r="BF169" s="1">
        <v>4.6545454545454543</v>
      </c>
      <c r="BG169" s="1">
        <v>165</v>
      </c>
      <c r="BH169" s="1">
        <v>4.7393939393939393</v>
      </c>
      <c r="BI169" s="1">
        <v>165</v>
      </c>
    </row>
    <row r="170" spans="1:61" x14ac:dyDescent="0.25">
      <c r="A170" s="22" t="str">
        <f t="shared" si="3"/>
        <v>2011UOSOCIOLOGY</v>
      </c>
      <c r="B170" s="1" t="s">
        <v>147</v>
      </c>
      <c r="C170" s="1" t="s">
        <v>59</v>
      </c>
      <c r="D170" s="1" t="s">
        <v>148</v>
      </c>
      <c r="E170">
        <v>2011</v>
      </c>
      <c r="F170" s="1">
        <v>2</v>
      </c>
      <c r="G170" s="1">
        <v>201</v>
      </c>
      <c r="H170" s="1">
        <v>4.9679487179487181</v>
      </c>
      <c r="I170" s="1">
        <v>156</v>
      </c>
      <c r="J170" s="1">
        <v>4.916666666666667</v>
      </c>
      <c r="K170" s="1">
        <v>156</v>
      </c>
      <c r="L170" s="1">
        <v>4.615384615384615</v>
      </c>
      <c r="M170" s="1">
        <v>156</v>
      </c>
      <c r="N170" s="1">
        <v>4.7290322580645165</v>
      </c>
      <c r="O170" s="1">
        <v>155</v>
      </c>
      <c r="P170" s="1">
        <v>4.1960784313725492</v>
      </c>
      <c r="Q170" s="1">
        <v>153</v>
      </c>
      <c r="R170" s="1">
        <v>4.9423076923076925</v>
      </c>
      <c r="S170" s="1">
        <v>156</v>
      </c>
      <c r="T170" s="1">
        <v>4.7225806451612904</v>
      </c>
      <c r="U170" s="1">
        <v>155</v>
      </c>
      <c r="V170" s="1">
        <v>4.3974358974358978</v>
      </c>
      <c r="W170" s="1">
        <v>156</v>
      </c>
      <c r="X170" s="1">
        <v>4.2371794871794872</v>
      </c>
      <c r="Y170" s="1">
        <v>156</v>
      </c>
      <c r="Z170" s="1">
        <v>4.3116883116883118</v>
      </c>
      <c r="AA170" s="1">
        <v>154</v>
      </c>
      <c r="AB170" s="1">
        <v>4.4248366013071898</v>
      </c>
      <c r="AC170" s="1">
        <v>153</v>
      </c>
      <c r="AD170" s="1">
        <v>4.5827814569536427</v>
      </c>
      <c r="AE170" s="1">
        <v>151</v>
      </c>
      <c r="AF170" s="1">
        <v>4.3636363636363633</v>
      </c>
      <c r="AG170" s="1">
        <v>154</v>
      </c>
      <c r="AH170" s="1">
        <v>4.3266666666666671</v>
      </c>
      <c r="AI170" s="1">
        <v>150</v>
      </c>
      <c r="AJ170" s="1">
        <v>4.3973509933774837</v>
      </c>
      <c r="AK170" s="1">
        <v>151</v>
      </c>
      <c r="AL170" s="1">
        <v>4.3552631578947372</v>
      </c>
      <c r="AM170" s="1">
        <v>152</v>
      </c>
      <c r="AN170" s="1">
        <v>4.6233766233766236</v>
      </c>
      <c r="AO170" s="1">
        <v>154</v>
      </c>
      <c r="AP170" s="1">
        <v>4.3071895424836599</v>
      </c>
      <c r="AQ170" s="1">
        <v>153</v>
      </c>
      <c r="AR170" s="1">
        <v>4.2810457516339868</v>
      </c>
      <c r="AS170" s="1">
        <v>153</v>
      </c>
      <c r="AT170" s="1">
        <v>4.220779220779221</v>
      </c>
      <c r="AU170" s="1">
        <v>154</v>
      </c>
      <c r="AV170" s="1">
        <v>3.948051948051948</v>
      </c>
      <c r="AW170" s="1">
        <v>154</v>
      </c>
      <c r="AX170" s="1">
        <v>4.5129870129870131</v>
      </c>
      <c r="AY170" s="1">
        <v>154</v>
      </c>
      <c r="AZ170" s="1">
        <v>4.8181818181818183</v>
      </c>
      <c r="BA170" s="1">
        <v>154</v>
      </c>
      <c r="BB170" s="1">
        <v>4.2960526315789478</v>
      </c>
      <c r="BC170" s="1">
        <v>152</v>
      </c>
      <c r="BD170" s="1">
        <v>4.42</v>
      </c>
      <c r="BE170" s="1">
        <v>150</v>
      </c>
      <c r="BF170" s="1">
        <v>4.6133333333333333</v>
      </c>
      <c r="BG170" s="1">
        <v>150</v>
      </c>
      <c r="BH170" s="1">
        <v>4.6979865771812079</v>
      </c>
      <c r="BI170" s="1">
        <v>149</v>
      </c>
    </row>
    <row r="171" spans="1:61" x14ac:dyDescent="0.25">
      <c r="A171" s="22" t="str">
        <f t="shared" si="3"/>
        <v>2011UODANCE</v>
      </c>
      <c r="B171" s="1" t="s">
        <v>149</v>
      </c>
      <c r="C171" s="1" t="s">
        <v>59</v>
      </c>
      <c r="D171" s="1" t="s">
        <v>150</v>
      </c>
      <c r="E171">
        <v>2011</v>
      </c>
      <c r="F171" s="1">
        <v>2</v>
      </c>
      <c r="G171" s="1">
        <v>19</v>
      </c>
      <c r="H171" s="1">
        <v>4.333333333333333</v>
      </c>
      <c r="I171" s="1">
        <v>15</v>
      </c>
      <c r="J171" s="1">
        <v>4.2666666666666666</v>
      </c>
      <c r="K171" s="1">
        <v>15</v>
      </c>
      <c r="L171" s="1">
        <v>3.8</v>
      </c>
      <c r="M171" s="1">
        <v>15</v>
      </c>
      <c r="N171" s="1">
        <v>4.2</v>
      </c>
      <c r="O171" s="1">
        <v>15</v>
      </c>
      <c r="P171" s="1">
        <v>5</v>
      </c>
      <c r="Q171" s="1">
        <v>15</v>
      </c>
      <c r="R171" s="1">
        <v>4.2</v>
      </c>
      <c r="S171" s="1">
        <v>15</v>
      </c>
      <c r="T171" s="1">
        <v>4.1333333333333337</v>
      </c>
      <c r="U171" s="1">
        <v>15</v>
      </c>
      <c r="V171" s="1">
        <v>3.3571428571428572</v>
      </c>
      <c r="W171" s="1">
        <v>14</v>
      </c>
      <c r="X171" s="1">
        <v>4.1333333333333337</v>
      </c>
      <c r="Y171" s="1">
        <v>15</v>
      </c>
      <c r="Z171" s="1">
        <v>3.7333333333333334</v>
      </c>
      <c r="AA171" s="1">
        <v>15</v>
      </c>
      <c r="AB171" s="1">
        <v>4</v>
      </c>
      <c r="AC171" s="1">
        <v>15</v>
      </c>
      <c r="AD171" s="1">
        <v>4.4666666666666668</v>
      </c>
      <c r="AE171" s="1">
        <v>15</v>
      </c>
      <c r="AF171" s="1">
        <v>3.6</v>
      </c>
      <c r="AG171" s="1">
        <v>15</v>
      </c>
      <c r="AH171" s="1">
        <v>4.2142857142857144</v>
      </c>
      <c r="AI171" s="1">
        <v>14</v>
      </c>
      <c r="AJ171" s="1">
        <v>4.2857142857142856</v>
      </c>
      <c r="AK171" s="1">
        <v>14</v>
      </c>
      <c r="AL171" s="1">
        <v>4.2666666666666666</v>
      </c>
      <c r="AM171" s="1">
        <v>15</v>
      </c>
      <c r="AN171" s="1">
        <v>4.4666666666666668</v>
      </c>
      <c r="AO171" s="1">
        <v>15</v>
      </c>
      <c r="AP171" s="1">
        <v>4.8666666666666663</v>
      </c>
      <c r="AQ171" s="1">
        <v>15</v>
      </c>
      <c r="AR171" s="1">
        <v>4.1333333333333337</v>
      </c>
      <c r="AS171" s="1">
        <v>15</v>
      </c>
      <c r="AT171" s="1">
        <v>3.8666666666666667</v>
      </c>
      <c r="AU171" s="1">
        <v>15</v>
      </c>
      <c r="AV171" s="1">
        <v>4.333333333333333</v>
      </c>
      <c r="AW171" s="1">
        <v>15</v>
      </c>
      <c r="AX171" s="1">
        <v>4.4000000000000004</v>
      </c>
      <c r="AY171" s="1">
        <v>15</v>
      </c>
      <c r="AZ171" s="1">
        <v>5.2857142857142856</v>
      </c>
      <c r="BA171" s="1">
        <v>14</v>
      </c>
      <c r="BB171" s="1">
        <v>4.4666666666666668</v>
      </c>
      <c r="BC171" s="1">
        <v>15</v>
      </c>
      <c r="BD171" s="1">
        <v>3.8</v>
      </c>
      <c r="BE171" s="1">
        <v>15</v>
      </c>
      <c r="BF171" s="1">
        <v>5</v>
      </c>
      <c r="BG171" s="1">
        <v>15</v>
      </c>
      <c r="BH171" s="1">
        <v>5.1333333333333337</v>
      </c>
      <c r="BI171" s="1">
        <v>15</v>
      </c>
    </row>
    <row r="172" spans="1:61" x14ac:dyDescent="0.25">
      <c r="A172" s="22" t="str">
        <f t="shared" si="3"/>
        <v>2011UOPRODUCT DESIGN</v>
      </c>
      <c r="B172" s="1" t="s">
        <v>151</v>
      </c>
      <c r="C172" s="1" t="s">
        <v>59</v>
      </c>
      <c r="D172" s="1" t="s">
        <v>152</v>
      </c>
      <c r="E172">
        <v>2011</v>
      </c>
      <c r="F172" s="1">
        <v>2</v>
      </c>
      <c r="G172" s="1">
        <v>35</v>
      </c>
      <c r="H172" s="1">
        <v>4.333333333333333</v>
      </c>
      <c r="I172" s="1">
        <v>27</v>
      </c>
      <c r="J172" s="1">
        <v>4.4814814814814818</v>
      </c>
      <c r="K172" s="1">
        <v>27</v>
      </c>
      <c r="L172" s="1">
        <v>4.1481481481481479</v>
      </c>
      <c r="M172" s="1">
        <v>27</v>
      </c>
      <c r="N172" s="1">
        <v>4.0370370370370372</v>
      </c>
      <c r="O172" s="1">
        <v>27</v>
      </c>
      <c r="P172" s="1">
        <v>5.1481481481481479</v>
      </c>
      <c r="Q172" s="1">
        <v>27</v>
      </c>
      <c r="R172" s="1">
        <v>4.8148148148148149</v>
      </c>
      <c r="S172" s="1">
        <v>27</v>
      </c>
      <c r="T172" s="1">
        <v>4.333333333333333</v>
      </c>
      <c r="U172" s="1">
        <v>27</v>
      </c>
      <c r="V172" s="1">
        <v>4.2592592592592595</v>
      </c>
      <c r="W172" s="1">
        <v>27</v>
      </c>
      <c r="X172" s="1">
        <v>4.0370370370370372</v>
      </c>
      <c r="Y172" s="1">
        <v>27</v>
      </c>
      <c r="Z172" s="1">
        <v>3.9629629629629628</v>
      </c>
      <c r="AA172" s="1">
        <v>27</v>
      </c>
      <c r="AB172" s="1">
        <v>4.0740740740740744</v>
      </c>
      <c r="AC172" s="1">
        <v>27</v>
      </c>
      <c r="AD172" s="1">
        <v>4.4444444444444446</v>
      </c>
      <c r="AE172" s="1">
        <v>27</v>
      </c>
      <c r="AF172" s="1">
        <v>4.4230769230769234</v>
      </c>
      <c r="AG172" s="1">
        <v>26</v>
      </c>
      <c r="AH172" s="1">
        <v>3.8846153846153846</v>
      </c>
      <c r="AI172" s="1">
        <v>26</v>
      </c>
      <c r="AJ172" s="1">
        <v>4.0384615384615383</v>
      </c>
      <c r="AK172" s="1">
        <v>26</v>
      </c>
      <c r="AL172" s="1">
        <v>4.3076923076923075</v>
      </c>
      <c r="AM172" s="1">
        <v>26</v>
      </c>
      <c r="AN172" s="1">
        <v>4.5769230769230766</v>
      </c>
      <c r="AO172" s="1">
        <v>26</v>
      </c>
      <c r="AP172" s="1">
        <v>4.3076923076923075</v>
      </c>
      <c r="AQ172" s="1">
        <v>26</v>
      </c>
      <c r="AR172" s="1">
        <v>4.1111111111111107</v>
      </c>
      <c r="AS172" s="1">
        <v>27</v>
      </c>
      <c r="AT172" s="1">
        <v>3.8076923076923075</v>
      </c>
      <c r="AU172" s="1">
        <v>26</v>
      </c>
      <c r="AV172" s="1">
        <v>4.5555555555555554</v>
      </c>
      <c r="AW172" s="1">
        <v>27</v>
      </c>
      <c r="AX172" s="1">
        <v>4.7037037037037033</v>
      </c>
      <c r="AY172" s="1">
        <v>27</v>
      </c>
      <c r="AZ172" s="1">
        <v>5.0370370370370372</v>
      </c>
      <c r="BA172" s="1">
        <v>27</v>
      </c>
      <c r="BB172" s="1">
        <v>4.5925925925925926</v>
      </c>
      <c r="BC172" s="1">
        <v>27</v>
      </c>
      <c r="BD172" s="1">
        <v>3.9615384615384617</v>
      </c>
      <c r="BE172" s="1">
        <v>26</v>
      </c>
      <c r="BF172" s="1">
        <v>4.4230769230769234</v>
      </c>
      <c r="BG172" s="1">
        <v>26</v>
      </c>
      <c r="BH172" s="1">
        <v>4.5</v>
      </c>
      <c r="BI172" s="1">
        <v>26</v>
      </c>
    </row>
    <row r="173" spans="1:61" x14ac:dyDescent="0.25">
      <c r="A173" s="22" t="str">
        <f t="shared" si="3"/>
        <v>2011UOTHEATRE ARTS</v>
      </c>
      <c r="B173" s="1" t="s">
        <v>153</v>
      </c>
      <c r="C173" s="1" t="s">
        <v>59</v>
      </c>
      <c r="D173" s="1" t="s">
        <v>154</v>
      </c>
      <c r="E173">
        <v>2011</v>
      </c>
      <c r="F173" s="1">
        <v>2</v>
      </c>
      <c r="G173" s="1">
        <v>44</v>
      </c>
      <c r="H173" s="1">
        <v>4.8611111111111107</v>
      </c>
      <c r="I173" s="1">
        <v>36</v>
      </c>
      <c r="J173" s="1">
        <v>4.8055555555555554</v>
      </c>
      <c r="K173" s="1">
        <v>36</v>
      </c>
      <c r="L173" s="1">
        <v>4.5428571428571427</v>
      </c>
      <c r="M173" s="1">
        <v>35</v>
      </c>
      <c r="N173" s="1">
        <v>4.6944444444444446</v>
      </c>
      <c r="O173" s="1">
        <v>36</v>
      </c>
      <c r="P173" s="1">
        <v>4.6111111111111107</v>
      </c>
      <c r="Q173" s="1">
        <v>36</v>
      </c>
      <c r="R173" s="1">
        <v>5.0270270270270272</v>
      </c>
      <c r="S173" s="1">
        <v>37</v>
      </c>
      <c r="T173" s="1">
        <v>4.7222222222222223</v>
      </c>
      <c r="U173" s="1">
        <v>36</v>
      </c>
      <c r="V173" s="1">
        <v>4.3243243243243246</v>
      </c>
      <c r="W173" s="1">
        <v>37</v>
      </c>
      <c r="X173" s="1">
        <v>4.2702702702702702</v>
      </c>
      <c r="Y173" s="1">
        <v>37</v>
      </c>
      <c r="Z173" s="1">
        <v>4.8378378378378377</v>
      </c>
      <c r="AA173" s="1">
        <v>37</v>
      </c>
      <c r="AB173" s="1">
        <v>4.9729729729729728</v>
      </c>
      <c r="AC173" s="1">
        <v>37</v>
      </c>
      <c r="AD173" s="1">
        <v>5.1621621621621623</v>
      </c>
      <c r="AE173" s="1">
        <v>37</v>
      </c>
      <c r="AF173" s="1">
        <v>5</v>
      </c>
      <c r="AG173" s="1">
        <v>37</v>
      </c>
      <c r="AH173" s="1">
        <v>4.3513513513513518</v>
      </c>
      <c r="AI173" s="1">
        <v>37</v>
      </c>
      <c r="AJ173" s="1">
        <v>4.5405405405405403</v>
      </c>
      <c r="AK173" s="1">
        <v>37</v>
      </c>
      <c r="AL173" s="1">
        <v>5.0540540540540544</v>
      </c>
      <c r="AM173" s="1">
        <v>37</v>
      </c>
      <c r="AN173" s="1">
        <v>5.3513513513513518</v>
      </c>
      <c r="AO173" s="1">
        <v>37</v>
      </c>
      <c r="AP173" s="1">
        <v>5.0270270270270272</v>
      </c>
      <c r="AQ173" s="1">
        <v>37</v>
      </c>
      <c r="AR173" s="1">
        <v>4.7027027027027026</v>
      </c>
      <c r="AS173" s="1">
        <v>37</v>
      </c>
      <c r="AT173" s="1">
        <v>4.6756756756756754</v>
      </c>
      <c r="AU173" s="1">
        <v>37</v>
      </c>
      <c r="AV173" s="1">
        <v>5</v>
      </c>
      <c r="AW173" s="1">
        <v>37</v>
      </c>
      <c r="AX173" s="1">
        <v>5.243243243243243</v>
      </c>
      <c r="AY173" s="1">
        <v>37</v>
      </c>
      <c r="AZ173" s="1">
        <v>5.4054054054054053</v>
      </c>
      <c r="BA173" s="1">
        <v>37</v>
      </c>
      <c r="BB173" s="1">
        <v>5.3243243243243246</v>
      </c>
      <c r="BC173" s="1">
        <v>37</v>
      </c>
      <c r="BD173" s="1">
        <v>4.8918918918918921</v>
      </c>
      <c r="BE173" s="1">
        <v>37</v>
      </c>
      <c r="BF173" s="1">
        <v>4.6756756756756754</v>
      </c>
      <c r="BG173" s="1">
        <v>37</v>
      </c>
      <c r="BH173" s="1">
        <v>4.8055555555555554</v>
      </c>
      <c r="BI173" s="1">
        <v>36</v>
      </c>
    </row>
    <row r="174" spans="1:61" x14ac:dyDescent="0.25">
      <c r="A174" s="22" t="str">
        <f t="shared" si="3"/>
        <v>2011UOCINEMA STUDIES</v>
      </c>
      <c r="B174" s="1" t="s">
        <v>155</v>
      </c>
      <c r="C174" s="1" t="s">
        <v>59</v>
      </c>
      <c r="D174" s="1" t="s">
        <v>156</v>
      </c>
      <c r="E174">
        <v>2011</v>
      </c>
      <c r="F174" s="1">
        <v>2</v>
      </c>
      <c r="G174" s="1">
        <v>45</v>
      </c>
      <c r="H174" s="1">
        <v>4.645161290322581</v>
      </c>
      <c r="I174" s="1">
        <v>31</v>
      </c>
      <c r="J174" s="1">
        <v>4.258064516129032</v>
      </c>
      <c r="K174" s="1">
        <v>31</v>
      </c>
      <c r="L174" s="1">
        <v>3.903225806451613</v>
      </c>
      <c r="M174" s="1">
        <v>31</v>
      </c>
      <c r="N174" s="1">
        <v>4.032258064516129</v>
      </c>
      <c r="O174" s="1">
        <v>31</v>
      </c>
      <c r="P174" s="1">
        <v>4.193548387096774</v>
      </c>
      <c r="Q174" s="1">
        <v>31</v>
      </c>
      <c r="R174" s="1">
        <v>4.838709677419355</v>
      </c>
      <c r="S174" s="1">
        <v>31</v>
      </c>
      <c r="T174" s="1">
        <v>4.354838709677419</v>
      </c>
      <c r="U174" s="1">
        <v>31</v>
      </c>
      <c r="V174" s="1">
        <v>3.806451612903226</v>
      </c>
      <c r="W174" s="1">
        <v>31</v>
      </c>
      <c r="X174" s="1">
        <v>3.903225806451613</v>
      </c>
      <c r="Y174" s="1">
        <v>31</v>
      </c>
      <c r="Z174" s="1">
        <v>4.032258064516129</v>
      </c>
      <c r="AA174" s="1">
        <v>31</v>
      </c>
      <c r="AB174" s="1">
        <v>4.419354838709677</v>
      </c>
      <c r="AC174" s="1">
        <v>31</v>
      </c>
      <c r="AD174" s="1">
        <v>4.774193548387097</v>
      </c>
      <c r="AE174" s="1">
        <v>31</v>
      </c>
      <c r="AF174" s="1">
        <v>4.4838709677419351</v>
      </c>
      <c r="AG174" s="1">
        <v>31</v>
      </c>
      <c r="AH174" s="1">
        <v>4.096774193548387</v>
      </c>
      <c r="AI174" s="1">
        <v>31</v>
      </c>
      <c r="AJ174" s="1">
        <v>4.258064516129032</v>
      </c>
      <c r="AK174" s="1">
        <v>31</v>
      </c>
      <c r="AL174" s="1">
        <v>4.419354838709677</v>
      </c>
      <c r="AM174" s="1">
        <v>31</v>
      </c>
      <c r="AN174" s="1">
        <v>4.5483870967741939</v>
      </c>
      <c r="AO174" s="1">
        <v>31</v>
      </c>
      <c r="AP174" s="1">
        <v>4.5161290322580649</v>
      </c>
      <c r="AQ174" s="1">
        <v>31</v>
      </c>
      <c r="AR174" s="1">
        <v>4</v>
      </c>
      <c r="AS174" s="1">
        <v>31</v>
      </c>
      <c r="AT174" s="1">
        <v>3.967741935483871</v>
      </c>
      <c r="AU174" s="1">
        <v>31</v>
      </c>
      <c r="AV174" s="1">
        <v>3.4838709677419355</v>
      </c>
      <c r="AW174" s="1">
        <v>31</v>
      </c>
      <c r="AX174" s="1">
        <v>4.387096774193548</v>
      </c>
      <c r="AY174" s="1">
        <v>31</v>
      </c>
      <c r="AZ174" s="1">
        <v>4.833333333333333</v>
      </c>
      <c r="BA174" s="1">
        <v>30</v>
      </c>
      <c r="BB174" s="1">
        <v>4.354838709677419</v>
      </c>
      <c r="BC174" s="1">
        <v>31</v>
      </c>
      <c r="BD174" s="1">
        <v>4.4516129032258061</v>
      </c>
      <c r="BE174" s="1">
        <v>31</v>
      </c>
      <c r="BF174" s="1">
        <v>4.709677419354839</v>
      </c>
      <c r="BG174" s="1">
        <v>31</v>
      </c>
      <c r="BH174" s="1">
        <v>4.4516129032258061</v>
      </c>
      <c r="BI174" s="1">
        <v>31</v>
      </c>
    </row>
    <row r="175" spans="1:61" x14ac:dyDescent="0.25">
      <c r="A175" s="22" t="str">
        <f t="shared" si="3"/>
        <v>2011UOART</v>
      </c>
      <c r="B175" s="1" t="s">
        <v>157</v>
      </c>
      <c r="C175" s="1" t="s">
        <v>59</v>
      </c>
      <c r="D175" s="1" t="s">
        <v>158</v>
      </c>
      <c r="E175">
        <v>2011</v>
      </c>
      <c r="F175" s="1">
        <v>2</v>
      </c>
      <c r="G175" s="1">
        <v>141</v>
      </c>
      <c r="H175" s="1">
        <v>4.5769230769230766</v>
      </c>
      <c r="I175" s="1">
        <v>104</v>
      </c>
      <c r="J175" s="1">
        <v>4.4326923076923075</v>
      </c>
      <c r="K175" s="1">
        <v>104</v>
      </c>
      <c r="L175" s="1">
        <v>3.9326923076923075</v>
      </c>
      <c r="M175" s="1">
        <v>104</v>
      </c>
      <c r="N175" s="1">
        <v>4.1057692307692308</v>
      </c>
      <c r="O175" s="1">
        <v>104</v>
      </c>
      <c r="P175" s="1">
        <v>4.7281553398058254</v>
      </c>
      <c r="Q175" s="1">
        <v>103</v>
      </c>
      <c r="R175" s="1">
        <v>4.407766990291262</v>
      </c>
      <c r="S175" s="1">
        <v>103</v>
      </c>
      <c r="T175" s="1">
        <v>4.3431372549019605</v>
      </c>
      <c r="U175" s="1">
        <v>102</v>
      </c>
      <c r="V175" s="1">
        <v>4.0882352941176467</v>
      </c>
      <c r="W175" s="1">
        <v>102</v>
      </c>
      <c r="X175" s="1">
        <v>4.0588235294117645</v>
      </c>
      <c r="Y175" s="1">
        <v>102</v>
      </c>
      <c r="Z175" s="1">
        <v>4.1538461538461542</v>
      </c>
      <c r="AA175" s="1">
        <v>104</v>
      </c>
      <c r="AB175" s="1">
        <v>4.3398058252427187</v>
      </c>
      <c r="AC175" s="1">
        <v>103</v>
      </c>
      <c r="AD175" s="1">
        <v>4.7</v>
      </c>
      <c r="AE175" s="1">
        <v>100</v>
      </c>
      <c r="AF175" s="1">
        <v>4.2884615384615383</v>
      </c>
      <c r="AG175" s="1">
        <v>104</v>
      </c>
      <c r="AH175" s="1">
        <v>4.0198019801980198</v>
      </c>
      <c r="AI175" s="1">
        <v>101</v>
      </c>
      <c r="AJ175" s="1">
        <v>4</v>
      </c>
      <c r="AK175" s="1">
        <v>103</v>
      </c>
      <c r="AL175" s="1">
        <v>4.0686274509803919</v>
      </c>
      <c r="AM175" s="1">
        <v>102</v>
      </c>
      <c r="AN175" s="1">
        <v>4.7692307692307692</v>
      </c>
      <c r="AO175" s="1">
        <v>104</v>
      </c>
      <c r="AP175" s="1">
        <v>4.4615384615384617</v>
      </c>
      <c r="AQ175" s="1">
        <v>104</v>
      </c>
      <c r="AR175" s="1">
        <v>4.1057692307692308</v>
      </c>
      <c r="AS175" s="1">
        <v>104</v>
      </c>
      <c r="AT175" s="1">
        <v>4.0192307692307692</v>
      </c>
      <c r="AU175" s="1">
        <v>104</v>
      </c>
      <c r="AV175" s="1">
        <v>4.365384615384615</v>
      </c>
      <c r="AW175" s="1">
        <v>104</v>
      </c>
      <c r="AX175" s="1">
        <v>4.615384615384615</v>
      </c>
      <c r="AY175" s="1">
        <v>104</v>
      </c>
      <c r="AZ175" s="1">
        <v>4.9611650485436893</v>
      </c>
      <c r="BA175" s="1">
        <v>103</v>
      </c>
      <c r="BB175" s="1">
        <v>4.5769230769230766</v>
      </c>
      <c r="BC175" s="1">
        <v>104</v>
      </c>
      <c r="BD175" s="1">
        <v>4.2427184466019421</v>
      </c>
      <c r="BE175" s="1">
        <v>103</v>
      </c>
      <c r="BF175" s="1">
        <v>4.5192307692307692</v>
      </c>
      <c r="BG175" s="1">
        <v>104</v>
      </c>
      <c r="BH175" s="1">
        <v>4.5825242718446599</v>
      </c>
      <c r="BI175" s="1">
        <v>103</v>
      </c>
    </row>
    <row r="176" spans="1:61" x14ac:dyDescent="0.25">
      <c r="A176" s="22" t="str">
        <f t="shared" si="3"/>
        <v>2011UOART HISTORY</v>
      </c>
      <c r="B176" s="1" t="s">
        <v>159</v>
      </c>
      <c r="C176" s="1" t="s">
        <v>59</v>
      </c>
      <c r="D176" s="1" t="s">
        <v>160</v>
      </c>
      <c r="E176">
        <v>2011</v>
      </c>
      <c r="F176" s="1">
        <v>2</v>
      </c>
      <c r="G176" s="1">
        <v>44</v>
      </c>
      <c r="H176" s="1">
        <v>5.580645161290323</v>
      </c>
      <c r="I176" s="1">
        <v>31</v>
      </c>
      <c r="J176" s="1">
        <v>4.870967741935484</v>
      </c>
      <c r="K176" s="1">
        <v>31</v>
      </c>
      <c r="L176" s="1">
        <v>4.5483870967741939</v>
      </c>
      <c r="M176" s="1">
        <v>31</v>
      </c>
      <c r="N176" s="1">
        <v>4.967741935483871</v>
      </c>
      <c r="O176" s="1">
        <v>31</v>
      </c>
      <c r="P176" s="1">
        <v>4.290322580645161</v>
      </c>
      <c r="Q176" s="1">
        <v>31</v>
      </c>
      <c r="R176" s="1">
        <v>5.419354838709677</v>
      </c>
      <c r="S176" s="1">
        <v>31</v>
      </c>
      <c r="T176" s="1">
        <v>4.870967741935484</v>
      </c>
      <c r="U176" s="1">
        <v>31</v>
      </c>
      <c r="V176" s="1">
        <v>4.4516129032258061</v>
      </c>
      <c r="W176" s="1">
        <v>31</v>
      </c>
      <c r="X176" s="1">
        <v>4.5483870967741939</v>
      </c>
      <c r="Y176" s="1">
        <v>31</v>
      </c>
      <c r="Z176" s="1">
        <v>4.5161290322580649</v>
      </c>
      <c r="AA176" s="1">
        <v>31</v>
      </c>
      <c r="AB176" s="1">
        <v>4.67741935483871</v>
      </c>
      <c r="AC176" s="1">
        <v>31</v>
      </c>
      <c r="AD176" s="1">
        <v>4.967741935483871</v>
      </c>
      <c r="AE176" s="1">
        <v>31</v>
      </c>
      <c r="AF176" s="1">
        <v>4.2333333333333334</v>
      </c>
      <c r="AG176" s="1">
        <v>30</v>
      </c>
      <c r="AH176" s="1">
        <v>4.2333333333333334</v>
      </c>
      <c r="AI176" s="1">
        <v>30</v>
      </c>
      <c r="AJ176" s="1">
        <v>4.0999999999999996</v>
      </c>
      <c r="AK176" s="1">
        <v>30</v>
      </c>
      <c r="AL176" s="1">
        <v>4</v>
      </c>
      <c r="AM176" s="1">
        <v>30</v>
      </c>
      <c r="AN176" s="1">
        <v>5.1333333333333337</v>
      </c>
      <c r="AO176" s="1">
        <v>30</v>
      </c>
      <c r="AP176" s="1">
        <v>4.580645161290323</v>
      </c>
      <c r="AQ176" s="1">
        <v>31</v>
      </c>
      <c r="AR176" s="1">
        <v>4.5483870967741939</v>
      </c>
      <c r="AS176" s="1">
        <v>31</v>
      </c>
      <c r="AT176" s="1">
        <v>4.387096774193548</v>
      </c>
      <c r="AU176" s="1">
        <v>31</v>
      </c>
      <c r="AV176" s="1">
        <v>4.580645161290323</v>
      </c>
      <c r="AW176" s="1">
        <v>31</v>
      </c>
      <c r="AX176" s="1">
        <v>4.806451612903226</v>
      </c>
      <c r="AY176" s="1">
        <v>31</v>
      </c>
      <c r="AZ176" s="1">
        <v>5.354838709677419</v>
      </c>
      <c r="BA176" s="1">
        <v>31</v>
      </c>
      <c r="BB176" s="1">
        <v>4.4333333333333336</v>
      </c>
      <c r="BC176" s="1">
        <v>30</v>
      </c>
      <c r="BD176" s="1">
        <v>4.612903225806452</v>
      </c>
      <c r="BE176" s="1">
        <v>31</v>
      </c>
      <c r="BF176" s="1">
        <v>4.870967741935484</v>
      </c>
      <c r="BG176" s="1">
        <v>31</v>
      </c>
      <c r="BH176" s="1">
        <v>5</v>
      </c>
      <c r="BI176" s="1">
        <v>31</v>
      </c>
    </row>
    <row r="177" spans="1:61" x14ac:dyDescent="0.25">
      <c r="A177" s="22" t="str">
        <f t="shared" si="3"/>
        <v>2011UOMUSIC</v>
      </c>
      <c r="B177" s="1" t="s">
        <v>161</v>
      </c>
      <c r="C177" s="1" t="s">
        <v>59</v>
      </c>
      <c r="D177" s="1" t="s">
        <v>162</v>
      </c>
      <c r="E177">
        <v>2011</v>
      </c>
      <c r="F177" s="1">
        <v>2</v>
      </c>
      <c r="G177" s="1">
        <v>83</v>
      </c>
      <c r="H177" s="1">
        <v>5.1904761904761907</v>
      </c>
      <c r="I177" s="1">
        <v>63</v>
      </c>
      <c r="J177" s="1">
        <v>5.1428571428571432</v>
      </c>
      <c r="K177" s="1">
        <v>63</v>
      </c>
      <c r="L177" s="1">
        <v>4.387096774193548</v>
      </c>
      <c r="M177" s="1">
        <v>62</v>
      </c>
      <c r="N177" s="1">
        <v>4.3492063492063489</v>
      </c>
      <c r="O177" s="1">
        <v>63</v>
      </c>
      <c r="P177" s="1">
        <v>4.587301587301587</v>
      </c>
      <c r="Q177" s="1">
        <v>63</v>
      </c>
      <c r="R177" s="1">
        <v>4.8095238095238093</v>
      </c>
      <c r="S177" s="1">
        <v>63</v>
      </c>
      <c r="T177" s="1">
        <v>4.412698412698413</v>
      </c>
      <c r="U177" s="1">
        <v>63</v>
      </c>
      <c r="V177" s="1">
        <v>4.0158730158730158</v>
      </c>
      <c r="W177" s="1">
        <v>63</v>
      </c>
      <c r="X177" s="1">
        <v>4.1746031746031749</v>
      </c>
      <c r="Y177" s="1">
        <v>63</v>
      </c>
      <c r="Z177" s="1">
        <v>4.5161290322580649</v>
      </c>
      <c r="AA177" s="1">
        <v>62</v>
      </c>
      <c r="AB177" s="1">
        <v>4.564516129032258</v>
      </c>
      <c r="AC177" s="1">
        <v>62</v>
      </c>
      <c r="AD177" s="1">
        <v>4.935483870967742</v>
      </c>
      <c r="AE177" s="1">
        <v>62</v>
      </c>
      <c r="AF177" s="1">
        <v>4.8253968253968251</v>
      </c>
      <c r="AG177" s="1">
        <v>63</v>
      </c>
      <c r="AH177" s="1">
        <v>4.45</v>
      </c>
      <c r="AI177" s="1">
        <v>60</v>
      </c>
      <c r="AJ177" s="1">
        <v>4.3968253968253972</v>
      </c>
      <c r="AK177" s="1">
        <v>63</v>
      </c>
      <c r="AL177" s="1">
        <v>4.5079365079365079</v>
      </c>
      <c r="AM177" s="1">
        <v>63</v>
      </c>
      <c r="AN177" s="1">
        <v>5.0476190476190474</v>
      </c>
      <c r="AO177" s="1">
        <v>63</v>
      </c>
      <c r="AP177" s="1">
        <v>4.9841269841269842</v>
      </c>
      <c r="AQ177" s="1">
        <v>63</v>
      </c>
      <c r="AR177" s="1">
        <v>4.2380952380952381</v>
      </c>
      <c r="AS177" s="1">
        <v>63</v>
      </c>
      <c r="AT177" s="1">
        <v>4.6507936507936511</v>
      </c>
      <c r="AU177" s="1">
        <v>63</v>
      </c>
      <c r="AV177" s="1">
        <v>4.8888888888888893</v>
      </c>
      <c r="AW177" s="1">
        <v>63</v>
      </c>
      <c r="AX177" s="1">
        <v>5.0634920634920633</v>
      </c>
      <c r="AY177" s="1">
        <v>63</v>
      </c>
      <c r="AZ177" s="1">
        <v>5.2063492063492065</v>
      </c>
      <c r="BA177" s="1">
        <v>63</v>
      </c>
      <c r="BB177" s="1">
        <v>4.4918032786885247</v>
      </c>
      <c r="BC177" s="1">
        <v>61</v>
      </c>
      <c r="BD177" s="1">
        <v>3.9516129032258065</v>
      </c>
      <c r="BE177" s="1">
        <v>62</v>
      </c>
      <c r="BF177" s="1">
        <v>4.7936507936507935</v>
      </c>
      <c r="BG177" s="1">
        <v>63</v>
      </c>
      <c r="BH177" s="1">
        <v>4.8852459016393439</v>
      </c>
      <c r="BI177" s="1">
        <v>61</v>
      </c>
    </row>
    <row r="178" spans="1:61" x14ac:dyDescent="0.25">
      <c r="A178" s="22" t="str">
        <f t="shared" si="3"/>
        <v>2011UOBUSINESS ADMINISTRATION</v>
      </c>
      <c r="B178" s="1" t="s">
        <v>163</v>
      </c>
      <c r="C178" s="1" t="s">
        <v>59</v>
      </c>
      <c r="D178" s="1" t="s">
        <v>164</v>
      </c>
      <c r="E178">
        <v>2011</v>
      </c>
      <c r="F178" s="1">
        <v>2</v>
      </c>
      <c r="G178" s="1">
        <v>927</v>
      </c>
      <c r="H178" s="1">
        <v>4.7566225165562912</v>
      </c>
      <c r="I178" s="1">
        <v>604</v>
      </c>
      <c r="J178" s="1">
        <v>4.7123745819397991</v>
      </c>
      <c r="K178" s="1">
        <v>598</v>
      </c>
      <c r="L178" s="1">
        <v>4.249584026622296</v>
      </c>
      <c r="M178" s="1">
        <v>601</v>
      </c>
      <c r="N178" s="1">
        <v>4.2458471760797343</v>
      </c>
      <c r="O178" s="1">
        <v>602</v>
      </c>
      <c r="P178" s="1">
        <v>4.1469115191986647</v>
      </c>
      <c r="Q178" s="1">
        <v>599</v>
      </c>
      <c r="R178" s="1">
        <v>4.7237936772046591</v>
      </c>
      <c r="S178" s="1">
        <v>601</v>
      </c>
      <c r="T178" s="1">
        <v>4.3483333333333336</v>
      </c>
      <c r="U178" s="1">
        <v>600</v>
      </c>
      <c r="V178" s="1">
        <v>4.0050251256281406</v>
      </c>
      <c r="W178" s="1">
        <v>597</v>
      </c>
      <c r="X178" s="1">
        <v>4.0384615384615383</v>
      </c>
      <c r="Y178" s="1">
        <v>598</v>
      </c>
      <c r="Z178" s="1">
        <v>4.3731343283582094</v>
      </c>
      <c r="AA178" s="1">
        <v>603</v>
      </c>
      <c r="AB178" s="1">
        <v>4.0597014925373136</v>
      </c>
      <c r="AC178" s="1">
        <v>603</v>
      </c>
      <c r="AD178" s="1">
        <v>4.5979899497487438</v>
      </c>
      <c r="AE178" s="1">
        <v>597</v>
      </c>
      <c r="AF178" s="1">
        <v>4.5356550580431181</v>
      </c>
      <c r="AG178" s="1">
        <v>603</v>
      </c>
      <c r="AH178" s="1">
        <v>4.2795341098169715</v>
      </c>
      <c r="AI178" s="1">
        <v>601</v>
      </c>
      <c r="AJ178" s="1">
        <v>4.5215946843853825</v>
      </c>
      <c r="AK178" s="1">
        <v>602</v>
      </c>
      <c r="AL178" s="1">
        <v>4.5566666666666666</v>
      </c>
      <c r="AM178" s="1">
        <v>600</v>
      </c>
      <c r="AN178" s="1">
        <v>4.5856905158069887</v>
      </c>
      <c r="AO178" s="1">
        <v>601</v>
      </c>
      <c r="AP178" s="1">
        <v>4.0483333333333329</v>
      </c>
      <c r="AQ178" s="1">
        <v>600</v>
      </c>
      <c r="AR178" s="1">
        <v>4.2780569514237854</v>
      </c>
      <c r="AS178" s="1">
        <v>597</v>
      </c>
      <c r="AT178" s="1">
        <v>4.3980099502487562</v>
      </c>
      <c r="AU178" s="1">
        <v>603</v>
      </c>
      <c r="AV178" s="1">
        <v>4.0283806343906514</v>
      </c>
      <c r="AW178" s="1">
        <v>599</v>
      </c>
      <c r="AX178" s="1">
        <v>4.5298013245033113</v>
      </c>
      <c r="AY178" s="1">
        <v>604</v>
      </c>
      <c r="AZ178" s="1">
        <v>4.8747913188647747</v>
      </c>
      <c r="BA178" s="1">
        <v>599</v>
      </c>
      <c r="BB178" s="1">
        <v>4.1849999999999996</v>
      </c>
      <c r="BC178" s="1">
        <v>600</v>
      </c>
      <c r="BD178" s="1">
        <v>4.4431438127090299</v>
      </c>
      <c r="BE178" s="1">
        <v>598</v>
      </c>
      <c r="BF178" s="1">
        <v>4.4916387959866224</v>
      </c>
      <c r="BG178" s="1">
        <v>598</v>
      </c>
      <c r="BH178" s="1">
        <v>4.5837563451776653</v>
      </c>
      <c r="BI178" s="1">
        <v>591</v>
      </c>
    </row>
    <row r="179" spans="1:61" x14ac:dyDescent="0.25">
      <c r="A179" s="22" t="str">
        <f t="shared" si="3"/>
        <v>2011UOHISTORY</v>
      </c>
      <c r="B179" s="1" t="s">
        <v>165</v>
      </c>
      <c r="C179" s="1" t="s">
        <v>59</v>
      </c>
      <c r="D179" s="1" t="s">
        <v>166</v>
      </c>
      <c r="E179">
        <v>2011</v>
      </c>
      <c r="F179" s="1">
        <v>2</v>
      </c>
      <c r="G179" s="1">
        <v>131</v>
      </c>
      <c r="H179" s="1">
        <v>4.808080808080808</v>
      </c>
      <c r="I179" s="1">
        <v>99</v>
      </c>
      <c r="J179" s="1">
        <v>4.6060606060606064</v>
      </c>
      <c r="K179" s="1">
        <v>99</v>
      </c>
      <c r="L179" s="1">
        <v>4.4489795918367347</v>
      </c>
      <c r="M179" s="1">
        <v>98</v>
      </c>
      <c r="N179" s="1">
        <v>4.5757575757575761</v>
      </c>
      <c r="O179" s="1">
        <v>99</v>
      </c>
      <c r="P179" s="1">
        <v>4.0606060606060606</v>
      </c>
      <c r="Q179" s="1">
        <v>99</v>
      </c>
      <c r="R179" s="1">
        <v>5.3367346938775508</v>
      </c>
      <c r="S179" s="1">
        <v>98</v>
      </c>
      <c r="T179" s="1">
        <v>4.5463917525773194</v>
      </c>
      <c r="U179" s="1">
        <v>97</v>
      </c>
      <c r="V179" s="1">
        <v>4.1326530612244898</v>
      </c>
      <c r="W179" s="1">
        <v>98</v>
      </c>
      <c r="X179" s="1">
        <v>3.9793814432989691</v>
      </c>
      <c r="Y179" s="1">
        <v>97</v>
      </c>
      <c r="Z179" s="1">
        <v>4.3061224489795915</v>
      </c>
      <c r="AA179" s="1">
        <v>98</v>
      </c>
      <c r="AB179" s="1">
        <v>4.34375</v>
      </c>
      <c r="AC179" s="1">
        <v>96</v>
      </c>
      <c r="AD179" s="1">
        <v>4.7938144329896906</v>
      </c>
      <c r="AE179" s="1">
        <v>97</v>
      </c>
      <c r="AF179" s="1">
        <v>4.463917525773196</v>
      </c>
      <c r="AG179" s="1">
        <v>97</v>
      </c>
      <c r="AH179" s="1">
        <v>4.208333333333333</v>
      </c>
      <c r="AI179" s="1">
        <v>96</v>
      </c>
      <c r="AJ179" s="1">
        <v>4.2736842105263158</v>
      </c>
      <c r="AK179" s="1">
        <v>95</v>
      </c>
      <c r="AL179" s="1">
        <v>4.4375</v>
      </c>
      <c r="AM179" s="1">
        <v>96</v>
      </c>
      <c r="AN179" s="1">
        <v>4.927835051546392</v>
      </c>
      <c r="AO179" s="1">
        <v>97</v>
      </c>
      <c r="AP179" s="1">
        <v>4.208333333333333</v>
      </c>
      <c r="AQ179" s="1">
        <v>96</v>
      </c>
      <c r="AR179" s="1">
        <v>4.4489795918367347</v>
      </c>
      <c r="AS179" s="1">
        <v>98</v>
      </c>
      <c r="AT179" s="1">
        <v>4.4693877551020407</v>
      </c>
      <c r="AU179" s="1">
        <v>98</v>
      </c>
      <c r="AV179" s="1">
        <v>4.3877551020408161</v>
      </c>
      <c r="AW179" s="1">
        <v>98</v>
      </c>
      <c r="AX179" s="1">
        <v>4.8659793814432986</v>
      </c>
      <c r="AY179" s="1">
        <v>97</v>
      </c>
      <c r="AZ179" s="1">
        <v>5.2551020408163263</v>
      </c>
      <c r="BA179" s="1">
        <v>98</v>
      </c>
      <c r="BB179" s="1">
        <v>4.510416666666667</v>
      </c>
      <c r="BC179" s="1">
        <v>96</v>
      </c>
      <c r="BD179" s="1">
        <v>4.59375</v>
      </c>
      <c r="BE179" s="1">
        <v>96</v>
      </c>
      <c r="BF179" s="1">
        <v>4.78125</v>
      </c>
      <c r="BG179" s="1">
        <v>96</v>
      </c>
      <c r="BH179" s="1">
        <v>4.927083333333333</v>
      </c>
      <c r="BI179" s="1">
        <v>96</v>
      </c>
    </row>
    <row r="180" spans="1:61" x14ac:dyDescent="0.25">
      <c r="A180" s="22" t="str">
        <f t="shared" si="3"/>
        <v>2011SERU other_ALL_</v>
      </c>
      <c r="C180" s="1" t="s">
        <v>480</v>
      </c>
      <c r="D180" t="s">
        <v>476</v>
      </c>
      <c r="E180">
        <v>2011</v>
      </c>
      <c r="F180" s="1">
        <v>0</v>
      </c>
      <c r="G180" s="1">
        <v>43878</v>
      </c>
      <c r="H180" s="1">
        <v>5.0764236439875559</v>
      </c>
      <c r="I180" s="1">
        <v>36965</v>
      </c>
      <c r="J180" s="1">
        <v>4.9777542372881358</v>
      </c>
      <c r="K180" s="1">
        <v>36816</v>
      </c>
      <c r="L180" s="1">
        <v>4.5562294324022954</v>
      </c>
      <c r="M180" s="1">
        <v>36769</v>
      </c>
      <c r="N180" s="1">
        <v>4.5553714068358424</v>
      </c>
      <c r="O180" s="1">
        <v>36806</v>
      </c>
      <c r="P180" s="1">
        <v>4.3384775067602632</v>
      </c>
      <c r="Q180" s="1">
        <v>36611</v>
      </c>
      <c r="R180" s="1">
        <v>5.0017056992012998</v>
      </c>
      <c r="S180" s="1">
        <v>36935</v>
      </c>
      <c r="T180" s="1">
        <v>4.5632751648709524</v>
      </c>
      <c r="U180" s="1">
        <v>36847</v>
      </c>
      <c r="V180" s="1">
        <v>4.268147625125601</v>
      </c>
      <c r="W180" s="1">
        <v>36823</v>
      </c>
      <c r="X180" s="1">
        <v>4.2580259330741841</v>
      </c>
      <c r="Y180" s="1">
        <v>36787</v>
      </c>
      <c r="Z180" s="1">
        <v>4.3813694577445599</v>
      </c>
      <c r="AA180" s="1">
        <v>25689</v>
      </c>
      <c r="AB180" s="1">
        <v>4.3612198559348574</v>
      </c>
      <c r="AC180" s="1">
        <v>25544</v>
      </c>
      <c r="AD180" s="1">
        <v>4.7389092629835563</v>
      </c>
      <c r="AE180" s="1">
        <v>25359</v>
      </c>
      <c r="AF180" s="1">
        <v>4.4696916275663803</v>
      </c>
      <c r="AG180" s="1">
        <v>36871</v>
      </c>
      <c r="AH180" s="1">
        <v>4.1866044651782737</v>
      </c>
      <c r="AI180" s="1">
        <v>36012</v>
      </c>
      <c r="AJ180" s="1">
        <v>4.3080289974011761</v>
      </c>
      <c r="AK180" s="1">
        <v>36555</v>
      </c>
      <c r="AL180" s="1">
        <v>4.4059658157116246</v>
      </c>
      <c r="AM180" s="1">
        <v>36508</v>
      </c>
      <c r="AN180" s="1">
        <v>4.7799026141835093</v>
      </c>
      <c r="AO180" s="1">
        <v>36761</v>
      </c>
      <c r="AP180" s="1">
        <v>4.4133904455296973</v>
      </c>
      <c r="AQ180" s="1">
        <v>36653</v>
      </c>
      <c r="AR180" s="1">
        <v>4.319598290830907</v>
      </c>
      <c r="AS180" s="1">
        <v>36743</v>
      </c>
      <c r="AT180" s="1">
        <v>4.384337872294255</v>
      </c>
      <c r="AU180" s="1">
        <v>36866</v>
      </c>
      <c r="AV180" s="1">
        <v>4.1964406825642282</v>
      </c>
      <c r="AW180" s="1">
        <v>36861</v>
      </c>
      <c r="AX180" s="1">
        <v>4.6142006363364425</v>
      </c>
      <c r="AY180" s="1">
        <v>36773</v>
      </c>
      <c r="AZ180" s="1">
        <v>4.9451707104063756</v>
      </c>
      <c r="BA180" s="1">
        <v>36641</v>
      </c>
      <c r="BB180" s="1">
        <v>4.3503021024140853</v>
      </c>
      <c r="BC180" s="1">
        <v>36577</v>
      </c>
      <c r="BD180" s="1">
        <v>4.5067251061498421</v>
      </c>
      <c r="BE180" s="1">
        <v>36505</v>
      </c>
      <c r="BF180" s="1">
        <v>4.7090629631662733</v>
      </c>
      <c r="BG180" s="1">
        <v>36434</v>
      </c>
      <c r="BH180" s="1">
        <v>4.8377820583379201</v>
      </c>
      <c r="BI180" s="1">
        <v>36340</v>
      </c>
    </row>
    <row r="181" spans="1:61" x14ac:dyDescent="0.25">
      <c r="A181" s="22" t="str">
        <f t="shared" si="3"/>
        <v>2011SERU otherAAA</v>
      </c>
      <c r="C181" s="1" t="s">
        <v>480</v>
      </c>
      <c r="D181" s="1" t="s">
        <v>61</v>
      </c>
      <c r="E181">
        <v>2011</v>
      </c>
      <c r="F181" s="1">
        <v>1</v>
      </c>
      <c r="G181" s="1">
        <v>1955</v>
      </c>
      <c r="H181" s="1">
        <v>4.8203556100551808</v>
      </c>
      <c r="I181" s="1">
        <v>1631</v>
      </c>
      <c r="J181" s="1">
        <v>4.9729563614013523</v>
      </c>
      <c r="K181" s="1">
        <v>1627</v>
      </c>
      <c r="L181" s="1">
        <v>4.5404071560764958</v>
      </c>
      <c r="M181" s="1">
        <v>1621</v>
      </c>
      <c r="N181" s="1">
        <v>4.6203076923076924</v>
      </c>
      <c r="O181" s="1">
        <v>1625</v>
      </c>
      <c r="P181" s="1">
        <v>5.1273176761433872</v>
      </c>
      <c r="Q181" s="1">
        <v>1618</v>
      </c>
      <c r="R181" s="1">
        <v>4.915129151291513</v>
      </c>
      <c r="S181" s="1">
        <v>1626</v>
      </c>
      <c r="T181" s="1">
        <v>4.7158739962940084</v>
      </c>
      <c r="U181" s="1">
        <v>1619</v>
      </c>
      <c r="V181" s="1">
        <v>4.4415024630541868</v>
      </c>
      <c r="W181" s="1">
        <v>1624</v>
      </c>
      <c r="X181" s="1">
        <v>4.4845679012345681</v>
      </c>
      <c r="Y181" s="1">
        <v>1620</v>
      </c>
      <c r="Z181" s="1">
        <v>4.1140845070422536</v>
      </c>
      <c r="AA181" s="1">
        <v>1420</v>
      </c>
      <c r="AB181" s="1">
        <v>4.2933238636363633</v>
      </c>
      <c r="AC181" s="1">
        <v>1408</v>
      </c>
      <c r="AD181" s="1">
        <v>4.680714285714286</v>
      </c>
      <c r="AE181" s="1">
        <v>1400</v>
      </c>
      <c r="AF181" s="1">
        <v>4.5872235872235869</v>
      </c>
      <c r="AG181" s="1">
        <v>1628</v>
      </c>
      <c r="AH181" s="1">
        <v>4.2611987381703473</v>
      </c>
      <c r="AI181" s="1">
        <v>1585</v>
      </c>
      <c r="AJ181" s="1">
        <v>4.3737562189054726</v>
      </c>
      <c r="AK181" s="1">
        <v>1608</v>
      </c>
      <c r="AL181" s="1">
        <v>4.4298190892077356</v>
      </c>
      <c r="AM181" s="1">
        <v>1603</v>
      </c>
      <c r="AN181" s="1">
        <v>4.8501547987616096</v>
      </c>
      <c r="AO181" s="1">
        <v>1615</v>
      </c>
      <c r="AP181" s="1">
        <v>4.5576923076923075</v>
      </c>
      <c r="AQ181" s="1">
        <v>1612</v>
      </c>
      <c r="AR181" s="1">
        <v>4.2782931354359928</v>
      </c>
      <c r="AS181" s="1">
        <v>1617</v>
      </c>
      <c r="AT181" s="1">
        <v>4.4710947109471091</v>
      </c>
      <c r="AU181" s="1">
        <v>1626</v>
      </c>
      <c r="AV181" s="1">
        <v>4.7981538461538458</v>
      </c>
      <c r="AW181" s="1">
        <v>1625</v>
      </c>
      <c r="AX181" s="1">
        <v>4.8310727496917387</v>
      </c>
      <c r="AY181" s="1">
        <v>1622</v>
      </c>
      <c r="AZ181" s="1">
        <v>5.069435833849969</v>
      </c>
      <c r="BA181" s="1">
        <v>1613</v>
      </c>
      <c r="BB181" s="1">
        <v>4.636024844720497</v>
      </c>
      <c r="BC181" s="1">
        <v>1610</v>
      </c>
      <c r="BD181" s="1">
        <v>4.6095297029702973</v>
      </c>
      <c r="BE181" s="1">
        <v>1616</v>
      </c>
      <c r="BF181" s="1">
        <v>4.8641975308641978</v>
      </c>
      <c r="BG181" s="1">
        <v>1620</v>
      </c>
      <c r="BH181" s="1">
        <v>4.9389027431421448</v>
      </c>
      <c r="BI181" s="1">
        <v>1604</v>
      </c>
    </row>
    <row r="182" spans="1:61" x14ac:dyDescent="0.25">
      <c r="A182" s="22" t="str">
        <f t="shared" si="3"/>
        <v>2011SERU otherCAS Hum</v>
      </c>
      <c r="C182" s="1" t="s">
        <v>480</v>
      </c>
      <c r="D182" s="1" t="s">
        <v>62</v>
      </c>
      <c r="E182">
        <v>2011</v>
      </c>
      <c r="F182" s="1">
        <v>1</v>
      </c>
      <c r="G182" s="1">
        <v>4392</v>
      </c>
      <c r="H182" s="1">
        <v>4.8626873661670231</v>
      </c>
      <c r="I182" s="1">
        <v>3736</v>
      </c>
      <c r="J182" s="1">
        <v>4.6141245972073044</v>
      </c>
      <c r="K182" s="1">
        <v>3724</v>
      </c>
      <c r="L182" s="1">
        <v>4.4965053763440856</v>
      </c>
      <c r="M182" s="1">
        <v>3720</v>
      </c>
      <c r="N182" s="1">
        <v>4.5848346329658511</v>
      </c>
      <c r="O182" s="1">
        <v>3719</v>
      </c>
      <c r="P182" s="1">
        <v>4.5757820927723838</v>
      </c>
      <c r="Q182" s="1">
        <v>3708</v>
      </c>
      <c r="R182" s="1">
        <v>5.1290236051502145</v>
      </c>
      <c r="S182" s="1">
        <v>3728</v>
      </c>
      <c r="T182" s="1">
        <v>4.6384925975773887</v>
      </c>
      <c r="U182" s="1">
        <v>3715</v>
      </c>
      <c r="V182" s="1">
        <v>4.2172978780553319</v>
      </c>
      <c r="W182" s="1">
        <v>3723</v>
      </c>
      <c r="X182" s="1">
        <v>4.3428417653390738</v>
      </c>
      <c r="Y182" s="1">
        <v>3716</v>
      </c>
      <c r="Z182" s="1">
        <v>4.2605279698302958</v>
      </c>
      <c r="AA182" s="1">
        <v>3182</v>
      </c>
      <c r="AB182" s="1">
        <v>4.4800759013282736</v>
      </c>
      <c r="AC182" s="1">
        <v>3162</v>
      </c>
      <c r="AD182" s="1">
        <v>4.7990491283676704</v>
      </c>
      <c r="AE182" s="1">
        <v>3155</v>
      </c>
      <c r="AF182" s="1">
        <v>4.6524422973698334</v>
      </c>
      <c r="AG182" s="1">
        <v>3726</v>
      </c>
      <c r="AH182" s="1">
        <v>4.1347497903270893</v>
      </c>
      <c r="AI182" s="1">
        <v>3577</v>
      </c>
      <c r="AJ182" s="1">
        <v>4.2532679738562091</v>
      </c>
      <c r="AK182" s="1">
        <v>3672</v>
      </c>
      <c r="AL182" s="1">
        <v>4.4645861601085484</v>
      </c>
      <c r="AM182" s="1">
        <v>3685</v>
      </c>
      <c r="AN182" s="1">
        <v>5.0519515477792734</v>
      </c>
      <c r="AO182" s="1">
        <v>3715</v>
      </c>
      <c r="AP182" s="1">
        <v>4.5873059111958598</v>
      </c>
      <c r="AQ182" s="1">
        <v>3671</v>
      </c>
      <c r="AR182" s="1">
        <v>4.3444924406047516</v>
      </c>
      <c r="AS182" s="1">
        <v>3704</v>
      </c>
      <c r="AT182" s="1">
        <v>4.3799677765843184</v>
      </c>
      <c r="AU182" s="1">
        <v>3724</v>
      </c>
      <c r="AV182" s="1">
        <v>4.668635875402793</v>
      </c>
      <c r="AW182" s="1">
        <v>3724</v>
      </c>
      <c r="AX182" s="1">
        <v>4.9322033898305087</v>
      </c>
      <c r="AY182" s="1">
        <v>3717</v>
      </c>
      <c r="AZ182" s="1">
        <v>5.1335671883432274</v>
      </c>
      <c r="BA182" s="1">
        <v>3706</v>
      </c>
      <c r="BB182" s="1">
        <v>4.365959760739532</v>
      </c>
      <c r="BC182" s="1">
        <v>3678</v>
      </c>
      <c r="BD182" s="1">
        <v>4.5497282608695651</v>
      </c>
      <c r="BE182" s="1">
        <v>3680</v>
      </c>
      <c r="BF182" s="1">
        <v>4.7318801089918257</v>
      </c>
      <c r="BG182" s="1">
        <v>3670</v>
      </c>
      <c r="BH182" s="1">
        <v>4.8641571194762685</v>
      </c>
      <c r="BI182" s="1">
        <v>3666</v>
      </c>
    </row>
    <row r="183" spans="1:61" x14ac:dyDescent="0.25">
      <c r="A183" s="22" t="str">
        <f t="shared" si="3"/>
        <v>2011SERU otherCAS NatSci</v>
      </c>
      <c r="C183" s="1" t="s">
        <v>480</v>
      </c>
      <c r="D183" s="1" t="s">
        <v>63</v>
      </c>
      <c r="E183">
        <v>2011</v>
      </c>
      <c r="F183" s="1">
        <v>1</v>
      </c>
      <c r="G183" s="1">
        <v>12204</v>
      </c>
      <c r="H183" s="1">
        <v>5.2723180076628351</v>
      </c>
      <c r="I183" s="1">
        <v>10440</v>
      </c>
      <c r="J183" s="1">
        <v>5.1926517264595553</v>
      </c>
      <c r="K183" s="1">
        <v>10397</v>
      </c>
      <c r="L183" s="1">
        <v>4.6069191481160257</v>
      </c>
      <c r="M183" s="1">
        <v>10377</v>
      </c>
      <c r="N183" s="1">
        <v>4.4776549735703988</v>
      </c>
      <c r="O183" s="1">
        <v>10405</v>
      </c>
      <c r="P183" s="1">
        <v>4.1577112982863778</v>
      </c>
      <c r="Q183" s="1">
        <v>10329</v>
      </c>
      <c r="R183" s="1">
        <v>4.9030401841373354</v>
      </c>
      <c r="S183" s="1">
        <v>10427</v>
      </c>
      <c r="T183" s="1">
        <v>4.4571730362972923</v>
      </c>
      <c r="U183" s="1">
        <v>10414</v>
      </c>
      <c r="V183" s="1">
        <v>4.1976911976911975</v>
      </c>
      <c r="W183" s="1">
        <v>10395</v>
      </c>
      <c r="X183" s="1">
        <v>4.1255894524107397</v>
      </c>
      <c r="Y183" s="1">
        <v>10391</v>
      </c>
      <c r="Z183" s="1">
        <v>4.4297056810403834</v>
      </c>
      <c r="AA183" s="1">
        <v>7305</v>
      </c>
      <c r="AB183" s="1">
        <v>4.3167308750687949</v>
      </c>
      <c r="AC183" s="1">
        <v>7268</v>
      </c>
      <c r="AD183" s="1">
        <v>4.6703220433092723</v>
      </c>
      <c r="AE183" s="1">
        <v>7204</v>
      </c>
      <c r="AF183" s="1">
        <v>4.3714780267333397</v>
      </c>
      <c r="AG183" s="1">
        <v>10399</v>
      </c>
      <c r="AH183" s="1">
        <v>4.163688138256088</v>
      </c>
      <c r="AI183" s="1">
        <v>10184</v>
      </c>
      <c r="AJ183" s="1">
        <v>4.2321186276410154</v>
      </c>
      <c r="AK183" s="1">
        <v>10318</v>
      </c>
      <c r="AL183" s="1">
        <v>4.3355998057309373</v>
      </c>
      <c r="AM183" s="1">
        <v>10295</v>
      </c>
      <c r="AN183" s="1">
        <v>4.6426024096385543</v>
      </c>
      <c r="AO183" s="1">
        <v>10375</v>
      </c>
      <c r="AP183" s="1">
        <v>4.3781253016700452</v>
      </c>
      <c r="AQ183" s="1">
        <v>10359</v>
      </c>
      <c r="AR183" s="1">
        <v>4.2672322375397664</v>
      </c>
      <c r="AS183" s="1">
        <v>10373</v>
      </c>
      <c r="AT183" s="1">
        <v>4.2772438977512977</v>
      </c>
      <c r="AU183" s="1">
        <v>10406</v>
      </c>
      <c r="AV183" s="1">
        <v>3.88822624086187</v>
      </c>
      <c r="AW183" s="1">
        <v>10396</v>
      </c>
      <c r="AX183" s="1">
        <v>4.4799961438349563</v>
      </c>
      <c r="AY183" s="1">
        <v>10373</v>
      </c>
      <c r="AZ183" s="1">
        <v>4.9564545717871971</v>
      </c>
      <c r="BA183" s="1">
        <v>10357</v>
      </c>
      <c r="BB183" s="1">
        <v>4.4169245647969051</v>
      </c>
      <c r="BC183" s="1">
        <v>10340</v>
      </c>
      <c r="BD183" s="1">
        <v>4.3683800623052962</v>
      </c>
      <c r="BE183" s="1">
        <v>10272</v>
      </c>
      <c r="BF183" s="1">
        <v>4.693778037838892</v>
      </c>
      <c r="BG183" s="1">
        <v>10254</v>
      </c>
      <c r="BH183" s="1">
        <v>4.8270132916340893</v>
      </c>
      <c r="BI183" s="1">
        <v>10232</v>
      </c>
    </row>
    <row r="184" spans="1:61" x14ac:dyDescent="0.25">
      <c r="A184" s="22" t="str">
        <f t="shared" si="3"/>
        <v>2011SERU otherCAS SocSci</v>
      </c>
      <c r="C184" s="1" t="s">
        <v>480</v>
      </c>
      <c r="D184" s="1" t="s">
        <v>64</v>
      </c>
      <c r="E184">
        <v>2011</v>
      </c>
      <c r="F184" s="1">
        <v>1</v>
      </c>
      <c r="G184" s="1">
        <v>8819</v>
      </c>
      <c r="H184" s="1">
        <v>4.9969333333333337</v>
      </c>
      <c r="I184" s="1">
        <v>7500</v>
      </c>
      <c r="J184" s="1">
        <v>4.8880557043385107</v>
      </c>
      <c r="K184" s="1">
        <v>7468</v>
      </c>
      <c r="L184" s="1">
        <v>4.62887012464817</v>
      </c>
      <c r="M184" s="1">
        <v>7461</v>
      </c>
      <c r="N184" s="1">
        <v>4.6973596032703391</v>
      </c>
      <c r="O184" s="1">
        <v>7461</v>
      </c>
      <c r="P184" s="1">
        <v>4.2669451556394016</v>
      </c>
      <c r="Q184" s="1">
        <v>7421</v>
      </c>
      <c r="R184" s="1">
        <v>5.1616390816871327</v>
      </c>
      <c r="S184" s="1">
        <v>7492</v>
      </c>
      <c r="T184" s="1">
        <v>4.6954484605087012</v>
      </c>
      <c r="U184" s="1">
        <v>7470</v>
      </c>
      <c r="V184" s="1">
        <v>4.3885913229780398</v>
      </c>
      <c r="W184" s="1">
        <v>7468</v>
      </c>
      <c r="X184" s="1">
        <v>4.3737577222669888</v>
      </c>
      <c r="Y184" s="1">
        <v>7446</v>
      </c>
      <c r="Z184" s="1">
        <v>4.3973150071919447</v>
      </c>
      <c r="AA184" s="1">
        <v>6257</v>
      </c>
      <c r="AB184" s="1">
        <v>4.392914653784219</v>
      </c>
      <c r="AC184" s="1">
        <v>6210</v>
      </c>
      <c r="AD184" s="1">
        <v>4.7766801619433199</v>
      </c>
      <c r="AE184" s="1">
        <v>6175</v>
      </c>
      <c r="AF184" s="1">
        <v>4.5130539563529251</v>
      </c>
      <c r="AG184" s="1">
        <v>7469</v>
      </c>
      <c r="AH184" s="1">
        <v>4.1256038647342992</v>
      </c>
      <c r="AI184" s="1">
        <v>7245</v>
      </c>
      <c r="AJ184" s="1">
        <v>4.2829169480081024</v>
      </c>
      <c r="AK184" s="1">
        <v>7405</v>
      </c>
      <c r="AL184" s="1">
        <v>4.4598786244099795</v>
      </c>
      <c r="AM184" s="1">
        <v>7415</v>
      </c>
      <c r="AN184" s="1">
        <v>4.8692968330649489</v>
      </c>
      <c r="AO184" s="1">
        <v>7452</v>
      </c>
      <c r="AP184" s="1">
        <v>4.4745192954148179</v>
      </c>
      <c r="AQ184" s="1">
        <v>7437</v>
      </c>
      <c r="AR184" s="1">
        <v>4.3968040821807444</v>
      </c>
      <c r="AS184" s="1">
        <v>7447</v>
      </c>
      <c r="AT184" s="1">
        <v>4.4401497926976061</v>
      </c>
      <c r="AU184" s="1">
        <v>7477</v>
      </c>
      <c r="AV184" s="1">
        <v>4.2262461579580384</v>
      </c>
      <c r="AW184" s="1">
        <v>7483</v>
      </c>
      <c r="AX184" s="1">
        <v>4.657276995305164</v>
      </c>
      <c r="AY184" s="1">
        <v>7455</v>
      </c>
      <c r="AZ184" s="1">
        <v>4.9242485510176577</v>
      </c>
      <c r="BA184" s="1">
        <v>7419</v>
      </c>
      <c r="BB184" s="1">
        <v>4.2887931034482758</v>
      </c>
      <c r="BC184" s="1">
        <v>7424</v>
      </c>
      <c r="BD184" s="1">
        <v>4.5387319183452748</v>
      </c>
      <c r="BE184" s="1">
        <v>7397</v>
      </c>
      <c r="BF184" s="1">
        <v>4.750946457544619</v>
      </c>
      <c r="BG184" s="1">
        <v>7396</v>
      </c>
      <c r="BH184" s="1">
        <v>4.8996065662732331</v>
      </c>
      <c r="BI184" s="1">
        <v>7371</v>
      </c>
    </row>
    <row r="185" spans="1:61" x14ac:dyDescent="0.25">
      <c r="A185" s="22" t="str">
        <f t="shared" si="3"/>
        <v>2011SERU otherEducation</v>
      </c>
      <c r="C185" s="1" t="s">
        <v>480</v>
      </c>
      <c r="D185" s="1" t="s">
        <v>65</v>
      </c>
      <c r="E185">
        <v>2011</v>
      </c>
      <c r="F185" s="1">
        <v>1</v>
      </c>
      <c r="G185" s="1">
        <v>147</v>
      </c>
      <c r="H185" s="1">
        <v>5.1639344262295079</v>
      </c>
      <c r="I185" s="1">
        <v>122</v>
      </c>
      <c r="J185" s="1">
        <v>4.9754098360655741</v>
      </c>
      <c r="K185" s="1">
        <v>122</v>
      </c>
      <c r="L185" s="1">
        <v>4.4836065573770494</v>
      </c>
      <c r="M185" s="1">
        <v>122</v>
      </c>
      <c r="N185" s="1">
        <v>4.6065573770491799</v>
      </c>
      <c r="O185" s="1">
        <v>122</v>
      </c>
      <c r="P185" s="1">
        <v>4.3442622950819674</v>
      </c>
      <c r="Q185" s="1">
        <v>122</v>
      </c>
      <c r="R185" s="1">
        <v>5.0245901639344259</v>
      </c>
      <c r="S185" s="1">
        <v>122</v>
      </c>
      <c r="T185" s="1">
        <v>5.0081967213114753</v>
      </c>
      <c r="U185" s="1">
        <v>122</v>
      </c>
      <c r="V185" s="1">
        <v>4.3360655737704921</v>
      </c>
      <c r="W185" s="1">
        <v>122</v>
      </c>
      <c r="X185" s="1">
        <v>4.221311475409836</v>
      </c>
      <c r="Y185" s="1">
        <v>122</v>
      </c>
      <c r="Z185" s="1">
        <v>4.5108695652173916</v>
      </c>
      <c r="AA185" s="1">
        <v>92</v>
      </c>
      <c r="AB185" s="1">
        <v>4.8152173913043477</v>
      </c>
      <c r="AC185" s="1">
        <v>92</v>
      </c>
      <c r="AD185" s="1">
        <v>5</v>
      </c>
      <c r="AE185" s="1">
        <v>89</v>
      </c>
      <c r="AF185" s="1">
        <v>4.821138211382114</v>
      </c>
      <c r="AG185" s="1">
        <v>123</v>
      </c>
      <c r="AH185" s="1">
        <v>4.4833333333333334</v>
      </c>
      <c r="AI185" s="1">
        <v>120</v>
      </c>
      <c r="AJ185" s="1">
        <v>4.4308943089430892</v>
      </c>
      <c r="AK185" s="1">
        <v>123</v>
      </c>
      <c r="AL185" s="1">
        <v>4.5289256198347108</v>
      </c>
      <c r="AM185" s="1">
        <v>121</v>
      </c>
      <c r="AN185" s="1">
        <v>5.0991735537190079</v>
      </c>
      <c r="AO185" s="1">
        <v>121</v>
      </c>
      <c r="AP185" s="1">
        <v>4.7107438016528924</v>
      </c>
      <c r="AQ185" s="1">
        <v>121</v>
      </c>
      <c r="AR185" s="1">
        <v>4.7295081967213113</v>
      </c>
      <c r="AS185" s="1">
        <v>122</v>
      </c>
      <c r="AT185" s="1">
        <v>4.7317073170731705</v>
      </c>
      <c r="AU185" s="1">
        <v>123</v>
      </c>
      <c r="AV185" s="1">
        <v>4.860655737704918</v>
      </c>
      <c r="AW185" s="1">
        <v>122</v>
      </c>
      <c r="AX185" s="1">
        <v>5.0327868852459012</v>
      </c>
      <c r="AY185" s="1">
        <v>122</v>
      </c>
      <c r="AZ185" s="1">
        <v>5.221311475409836</v>
      </c>
      <c r="BA185" s="1">
        <v>122</v>
      </c>
      <c r="BB185" s="1">
        <v>4.7622950819672134</v>
      </c>
      <c r="BC185" s="1">
        <v>122</v>
      </c>
      <c r="BD185" s="1">
        <v>4.4098360655737707</v>
      </c>
      <c r="BE185" s="1">
        <v>122</v>
      </c>
      <c r="BF185" s="1">
        <v>4.8688524590163933</v>
      </c>
      <c r="BG185" s="1">
        <v>122</v>
      </c>
      <c r="BH185" s="1">
        <v>5.0082644628099171</v>
      </c>
      <c r="BI185" s="1">
        <v>121</v>
      </c>
    </row>
    <row r="186" spans="1:61" x14ac:dyDescent="0.25">
      <c r="A186" s="22" t="str">
        <f t="shared" si="3"/>
        <v>2011SERU otherGRAD Schl</v>
      </c>
      <c r="C186" s="1" t="s">
        <v>480</v>
      </c>
      <c r="D186" s="1" t="s">
        <v>481</v>
      </c>
      <c r="E186">
        <v>2011</v>
      </c>
      <c r="F186" s="1">
        <v>1</v>
      </c>
      <c r="G186" s="1">
        <v>3202</v>
      </c>
      <c r="H186" s="1">
        <v>5.0062597809076683</v>
      </c>
      <c r="I186" s="1">
        <v>2556</v>
      </c>
      <c r="J186" s="1">
        <v>5.0082352941176467</v>
      </c>
      <c r="K186" s="1">
        <v>2550</v>
      </c>
      <c r="L186" s="1">
        <v>4.5930141287284147</v>
      </c>
      <c r="M186" s="1">
        <v>2548</v>
      </c>
      <c r="N186" s="1">
        <v>4.5123772102161102</v>
      </c>
      <c r="O186" s="1">
        <v>2545</v>
      </c>
      <c r="P186" s="1">
        <v>4.3095144097907623</v>
      </c>
      <c r="Q186" s="1">
        <v>2533</v>
      </c>
      <c r="R186" s="1">
        <v>4.958920187793427</v>
      </c>
      <c r="S186" s="1">
        <v>2556</v>
      </c>
      <c r="T186" s="1">
        <v>4.3898704358068317</v>
      </c>
      <c r="U186" s="1">
        <v>2547</v>
      </c>
      <c r="V186" s="1">
        <v>4.1882352941176473</v>
      </c>
      <c r="W186" s="1">
        <v>2550</v>
      </c>
      <c r="X186" s="1">
        <v>4.2878965922444188</v>
      </c>
      <c r="Y186" s="1">
        <v>2553</v>
      </c>
      <c r="Z186" s="1">
        <v>4.6214511041009461</v>
      </c>
      <c r="AA186" s="1">
        <v>317</v>
      </c>
      <c r="AB186" s="1">
        <v>4.6433121019108281</v>
      </c>
      <c r="AC186" s="1">
        <v>314</v>
      </c>
      <c r="AD186" s="1">
        <v>5.0063897763578273</v>
      </c>
      <c r="AE186" s="1">
        <v>313</v>
      </c>
      <c r="AF186" s="1">
        <v>4.2186394022807709</v>
      </c>
      <c r="AG186" s="1">
        <v>2543</v>
      </c>
      <c r="AH186" s="1">
        <v>4.1342389133040349</v>
      </c>
      <c r="AI186" s="1">
        <v>2503</v>
      </c>
      <c r="AJ186" s="1">
        <v>4.1360759493670889</v>
      </c>
      <c r="AK186" s="1">
        <v>2528</v>
      </c>
      <c r="AL186" s="1">
        <v>4.2225755166931638</v>
      </c>
      <c r="AM186" s="1">
        <v>2516</v>
      </c>
      <c r="AN186" s="1">
        <v>4.6817111459968599</v>
      </c>
      <c r="AO186" s="1">
        <v>2548</v>
      </c>
      <c r="AP186" s="1">
        <v>4.4214876033057848</v>
      </c>
      <c r="AQ186" s="1">
        <v>2541</v>
      </c>
      <c r="AR186" s="1">
        <v>4.1660763478945295</v>
      </c>
      <c r="AS186" s="1">
        <v>2541</v>
      </c>
      <c r="AT186" s="1">
        <v>4.0852987421383649</v>
      </c>
      <c r="AU186" s="1">
        <v>2544</v>
      </c>
      <c r="AV186" s="1">
        <v>3.7279151943462896</v>
      </c>
      <c r="AW186" s="1">
        <v>2547</v>
      </c>
      <c r="AX186" s="1">
        <v>4.221959858323495</v>
      </c>
      <c r="AY186" s="1">
        <v>2541</v>
      </c>
      <c r="AZ186" s="1">
        <v>4.3731225296442684</v>
      </c>
      <c r="BA186" s="1">
        <v>2530</v>
      </c>
      <c r="BB186" s="1">
        <v>3.9479700433582972</v>
      </c>
      <c r="BC186" s="1">
        <v>2537</v>
      </c>
      <c r="BD186" s="1">
        <v>4.2284243863816311</v>
      </c>
      <c r="BE186" s="1">
        <v>2526</v>
      </c>
      <c r="BF186" s="1">
        <v>4.5059571088165207</v>
      </c>
      <c r="BG186" s="1">
        <v>2518</v>
      </c>
      <c r="BH186" s="1">
        <v>4.711576451995259</v>
      </c>
      <c r="BI186" s="1">
        <v>2531</v>
      </c>
    </row>
    <row r="187" spans="1:61" x14ac:dyDescent="0.25">
      <c r="A187" s="22" t="str">
        <f t="shared" si="3"/>
        <v>2011SERU otherJournalism</v>
      </c>
      <c r="C187" s="1" t="s">
        <v>480</v>
      </c>
      <c r="D187" s="1" t="s">
        <v>66</v>
      </c>
      <c r="E187">
        <v>2011</v>
      </c>
      <c r="F187" s="1">
        <v>1</v>
      </c>
      <c r="G187" s="1">
        <v>3240</v>
      </c>
      <c r="H187" s="1">
        <v>4.9784070796460176</v>
      </c>
      <c r="I187" s="1">
        <v>2825</v>
      </c>
      <c r="J187" s="1">
        <v>4.7887624466571834</v>
      </c>
      <c r="K187" s="1">
        <v>2812</v>
      </c>
      <c r="L187" s="1">
        <v>4.3586723768736615</v>
      </c>
      <c r="M187" s="1">
        <v>2802</v>
      </c>
      <c r="N187" s="1">
        <v>4.5943060498220643</v>
      </c>
      <c r="O187" s="1">
        <v>2810</v>
      </c>
      <c r="P187" s="1">
        <v>4.6567857142857143</v>
      </c>
      <c r="Q187" s="1">
        <v>2800</v>
      </c>
      <c r="R187" s="1">
        <v>5.0326472675656495</v>
      </c>
      <c r="S187" s="1">
        <v>2818</v>
      </c>
      <c r="T187" s="1">
        <v>4.701386420191966</v>
      </c>
      <c r="U187" s="1">
        <v>2813</v>
      </c>
      <c r="V187" s="1">
        <v>4.3565559128260096</v>
      </c>
      <c r="W187" s="1">
        <v>2799</v>
      </c>
      <c r="X187" s="1">
        <v>4.2458957887223407</v>
      </c>
      <c r="Y187" s="1">
        <v>2802</v>
      </c>
      <c r="Z187" s="1">
        <v>4.3406539775500246</v>
      </c>
      <c r="AA187" s="1">
        <v>2049</v>
      </c>
      <c r="AB187" s="1">
        <v>4.3180263800683925</v>
      </c>
      <c r="AC187" s="1">
        <v>2047</v>
      </c>
      <c r="AD187" s="1">
        <v>4.7069560927479035</v>
      </c>
      <c r="AE187" s="1">
        <v>2027</v>
      </c>
      <c r="AF187" s="1">
        <v>4.4718384697130711</v>
      </c>
      <c r="AG187" s="1">
        <v>2823</v>
      </c>
      <c r="AH187" s="1">
        <v>4.2113997113997117</v>
      </c>
      <c r="AI187" s="1">
        <v>2772</v>
      </c>
      <c r="AJ187" s="1">
        <v>4.4046263345195733</v>
      </c>
      <c r="AK187" s="1">
        <v>2810</v>
      </c>
      <c r="AL187" s="1">
        <v>4.3938637174455941</v>
      </c>
      <c r="AM187" s="1">
        <v>2803</v>
      </c>
      <c r="AN187" s="1">
        <v>4.8215811965811968</v>
      </c>
      <c r="AO187" s="1">
        <v>2808</v>
      </c>
      <c r="AP187" s="1">
        <v>4.3665480427046264</v>
      </c>
      <c r="AQ187" s="1">
        <v>2810</v>
      </c>
      <c r="AR187" s="1">
        <v>4.2850533807829185</v>
      </c>
      <c r="AS187" s="1">
        <v>2810</v>
      </c>
      <c r="AT187" s="1">
        <v>4.2922422954303929</v>
      </c>
      <c r="AU187" s="1">
        <v>2823</v>
      </c>
      <c r="AV187" s="1">
        <v>4.3276535321263756</v>
      </c>
      <c r="AW187" s="1">
        <v>2817</v>
      </c>
      <c r="AX187" s="1">
        <v>4.7028753993610222</v>
      </c>
      <c r="AY187" s="1">
        <v>2817</v>
      </c>
      <c r="AZ187" s="1">
        <v>5.0163642831732478</v>
      </c>
      <c r="BA187" s="1">
        <v>2811</v>
      </c>
      <c r="BB187" s="1">
        <v>4.5184921763869133</v>
      </c>
      <c r="BC187" s="1">
        <v>2812</v>
      </c>
      <c r="BD187" s="1">
        <v>4.715808170515098</v>
      </c>
      <c r="BE187" s="1">
        <v>2815</v>
      </c>
      <c r="BF187" s="1">
        <v>4.6991434689507496</v>
      </c>
      <c r="BG187" s="1">
        <v>2802</v>
      </c>
      <c r="BH187" s="1">
        <v>4.7938958707360859</v>
      </c>
      <c r="BI187" s="1">
        <v>2785</v>
      </c>
    </row>
    <row r="188" spans="1:61" x14ac:dyDescent="0.25">
      <c r="A188" s="22" t="str">
        <f t="shared" si="3"/>
        <v>2011SERU otherLCB</v>
      </c>
      <c r="C188" s="1" t="s">
        <v>480</v>
      </c>
      <c r="D188" s="1" t="s">
        <v>67</v>
      </c>
      <c r="E188">
        <v>2011</v>
      </c>
      <c r="F188" s="1">
        <v>1</v>
      </c>
      <c r="G188" s="1">
        <v>6660</v>
      </c>
      <c r="H188" s="1">
        <v>5.0883498583569402</v>
      </c>
      <c r="I188" s="1">
        <v>5648</v>
      </c>
      <c r="J188" s="1">
        <v>4.9971540377090005</v>
      </c>
      <c r="K188" s="1">
        <v>5622</v>
      </c>
      <c r="L188" s="1">
        <v>4.5179459843638945</v>
      </c>
      <c r="M188" s="1">
        <v>5628</v>
      </c>
      <c r="N188" s="1">
        <v>4.4956428952516454</v>
      </c>
      <c r="O188" s="1">
        <v>5623</v>
      </c>
      <c r="P188" s="1">
        <v>4.2160372292822625</v>
      </c>
      <c r="Q188" s="1">
        <v>5587</v>
      </c>
      <c r="R188" s="1">
        <v>4.8726823238566128</v>
      </c>
      <c r="S188" s="1">
        <v>5663</v>
      </c>
      <c r="T188" s="1">
        <v>4.526120063750664</v>
      </c>
      <c r="U188" s="1">
        <v>5647</v>
      </c>
      <c r="V188" s="1">
        <v>4.2266926621765331</v>
      </c>
      <c r="W188" s="1">
        <v>5642</v>
      </c>
      <c r="X188" s="1">
        <v>4.199007620060252</v>
      </c>
      <c r="Y188" s="1">
        <v>5643</v>
      </c>
      <c r="Z188" s="1">
        <v>4.4299419901829538</v>
      </c>
      <c r="AA188" s="1">
        <v>4482</v>
      </c>
      <c r="AB188" s="1">
        <v>4.2821260372280783</v>
      </c>
      <c r="AC188" s="1">
        <v>4459</v>
      </c>
      <c r="AD188" s="1">
        <v>4.7358063786473652</v>
      </c>
      <c r="AE188" s="1">
        <v>4421</v>
      </c>
      <c r="AF188" s="1">
        <v>4.5458723705144068</v>
      </c>
      <c r="AG188" s="1">
        <v>5657</v>
      </c>
      <c r="AH188" s="1">
        <v>4.3233243967828416</v>
      </c>
      <c r="AI188" s="1">
        <v>5595</v>
      </c>
      <c r="AJ188" s="1">
        <v>4.4941302027748131</v>
      </c>
      <c r="AK188" s="1">
        <v>5622</v>
      </c>
      <c r="AL188" s="1">
        <v>4.4751381215469612</v>
      </c>
      <c r="AM188" s="1">
        <v>5611</v>
      </c>
      <c r="AN188" s="1">
        <v>4.6927175843694497</v>
      </c>
      <c r="AO188" s="1">
        <v>5630</v>
      </c>
      <c r="AP188" s="1">
        <v>4.3080627898679982</v>
      </c>
      <c r="AQ188" s="1">
        <v>5606</v>
      </c>
      <c r="AR188" s="1">
        <v>4.3722044728434506</v>
      </c>
      <c r="AS188" s="1">
        <v>5634</v>
      </c>
      <c r="AT188" s="1">
        <v>4.6335634625597448</v>
      </c>
      <c r="AU188" s="1">
        <v>5649</v>
      </c>
      <c r="AV188" s="1">
        <v>4.271744906997343</v>
      </c>
      <c r="AW188" s="1">
        <v>5645</v>
      </c>
      <c r="AX188" s="1">
        <v>4.6320369383768423</v>
      </c>
      <c r="AY188" s="1">
        <v>5631</v>
      </c>
      <c r="AZ188" s="1">
        <v>5.0496428571428575</v>
      </c>
      <c r="BA188" s="1">
        <v>5600</v>
      </c>
      <c r="BB188" s="1">
        <v>4.253576537911302</v>
      </c>
      <c r="BC188" s="1">
        <v>5592</v>
      </c>
      <c r="BD188" s="1">
        <v>4.7088382038488952</v>
      </c>
      <c r="BE188" s="1">
        <v>5612</v>
      </c>
      <c r="BF188" s="1">
        <v>4.6635681086878797</v>
      </c>
      <c r="BG188" s="1">
        <v>5594</v>
      </c>
      <c r="BH188" s="1">
        <v>4.7688297681107317</v>
      </c>
      <c r="BI188" s="1">
        <v>5563</v>
      </c>
    </row>
    <row r="189" spans="1:61" x14ac:dyDescent="0.25">
      <c r="A189" s="22" t="str">
        <f t="shared" si="3"/>
        <v>2011SERU otherLaw</v>
      </c>
      <c r="C189" s="1" t="s">
        <v>480</v>
      </c>
      <c r="D189" s="1" t="s">
        <v>489</v>
      </c>
      <c r="E189">
        <v>2011</v>
      </c>
      <c r="F189" s="1">
        <v>1</v>
      </c>
      <c r="G189" s="1">
        <v>105</v>
      </c>
      <c r="H189" s="1">
        <v>5.125</v>
      </c>
      <c r="I189" s="1">
        <v>88</v>
      </c>
      <c r="J189" s="1">
        <v>5.0909090909090908</v>
      </c>
      <c r="K189" s="1">
        <v>88</v>
      </c>
      <c r="L189" s="1">
        <v>4.7613636363636367</v>
      </c>
      <c r="M189" s="1">
        <v>88</v>
      </c>
      <c r="N189" s="1">
        <v>4.8636363636363633</v>
      </c>
      <c r="O189" s="1">
        <v>88</v>
      </c>
      <c r="P189" s="1">
        <v>4.5465116279069768</v>
      </c>
      <c r="Q189" s="1">
        <v>86</v>
      </c>
      <c r="R189" s="1">
        <v>5.5402298850574709</v>
      </c>
      <c r="S189" s="1">
        <v>87</v>
      </c>
      <c r="T189" s="1">
        <v>5</v>
      </c>
      <c r="U189" s="1">
        <v>88</v>
      </c>
      <c r="V189" s="1">
        <v>4.4318181818181817</v>
      </c>
      <c r="W189" s="1">
        <v>88</v>
      </c>
      <c r="X189" s="1">
        <v>4.666666666666667</v>
      </c>
      <c r="Y189" s="1">
        <v>87</v>
      </c>
      <c r="Z189" s="1">
        <v>4.6388888888888893</v>
      </c>
      <c r="AA189" s="1">
        <v>72</v>
      </c>
      <c r="AB189" s="1">
        <v>4.7222222222222223</v>
      </c>
      <c r="AC189" s="1">
        <v>72</v>
      </c>
      <c r="AD189" s="1">
        <v>4.873239436619718</v>
      </c>
      <c r="AE189" s="1">
        <v>71</v>
      </c>
      <c r="AF189" s="1">
        <v>4.7078651685393256</v>
      </c>
      <c r="AG189" s="1">
        <v>89</v>
      </c>
      <c r="AH189" s="1">
        <v>4.3488372093023253</v>
      </c>
      <c r="AI189" s="1">
        <v>86</v>
      </c>
      <c r="AJ189" s="1">
        <v>4.25</v>
      </c>
      <c r="AK189" s="1">
        <v>88</v>
      </c>
      <c r="AL189" s="1">
        <v>4.6516853932584272</v>
      </c>
      <c r="AM189" s="1">
        <v>89</v>
      </c>
      <c r="AN189" s="1">
        <v>5.0449438202247192</v>
      </c>
      <c r="AO189" s="1">
        <v>89</v>
      </c>
      <c r="AP189" s="1">
        <v>4.4545454545454541</v>
      </c>
      <c r="AQ189" s="1">
        <v>88</v>
      </c>
      <c r="AR189" s="1">
        <v>4.3068181818181817</v>
      </c>
      <c r="AS189" s="1">
        <v>88</v>
      </c>
      <c r="AT189" s="1">
        <v>4.01123595505618</v>
      </c>
      <c r="AU189" s="1">
        <v>89</v>
      </c>
      <c r="AV189" s="1">
        <v>4.1573033707865168</v>
      </c>
      <c r="AW189" s="1">
        <v>89</v>
      </c>
      <c r="AX189" s="1">
        <v>4.797752808988764</v>
      </c>
      <c r="AY189" s="1">
        <v>89</v>
      </c>
      <c r="AZ189" s="1">
        <v>5.2613636363636367</v>
      </c>
      <c r="BA189" s="1">
        <v>88</v>
      </c>
      <c r="BB189" s="1">
        <v>4.2727272727272725</v>
      </c>
      <c r="BC189" s="1">
        <v>88</v>
      </c>
      <c r="BD189" s="1">
        <v>4.7191011235955056</v>
      </c>
      <c r="BE189" s="1">
        <v>89</v>
      </c>
      <c r="BF189" s="1">
        <v>4.9204545454545459</v>
      </c>
      <c r="BG189" s="1">
        <v>88</v>
      </c>
      <c r="BH189" s="1">
        <v>5.0786516853932584</v>
      </c>
      <c r="BI189" s="1">
        <v>89</v>
      </c>
    </row>
    <row r="190" spans="1:61" x14ac:dyDescent="0.25">
      <c r="A190" s="22" t="str">
        <f t="shared" ref="A190:A242" si="4">E190&amp;C190&amp;D190</f>
        <v>2011SERU otherMusic &amp; Dance</v>
      </c>
      <c r="C190" s="1" t="s">
        <v>480</v>
      </c>
      <c r="D190" s="1" t="s">
        <v>68</v>
      </c>
      <c r="E190">
        <v>2011</v>
      </c>
      <c r="F190" s="1">
        <v>1</v>
      </c>
      <c r="G190" s="1">
        <v>779</v>
      </c>
      <c r="H190" s="1">
        <v>5.0665610142630744</v>
      </c>
      <c r="I190" s="1">
        <v>631</v>
      </c>
      <c r="J190" s="1">
        <v>4.9411764705882355</v>
      </c>
      <c r="K190" s="1">
        <v>629</v>
      </c>
      <c r="L190" s="1">
        <v>4.4761146496815289</v>
      </c>
      <c r="M190" s="1">
        <v>628</v>
      </c>
      <c r="N190" s="1">
        <v>4.5279106858054226</v>
      </c>
      <c r="O190" s="1">
        <v>627</v>
      </c>
      <c r="P190" s="1">
        <v>4.6661367249602543</v>
      </c>
      <c r="Q190" s="1">
        <v>629</v>
      </c>
      <c r="R190" s="1">
        <v>4.8795562599049127</v>
      </c>
      <c r="S190" s="1">
        <v>631</v>
      </c>
      <c r="T190" s="1">
        <v>4.6624405705229792</v>
      </c>
      <c r="U190" s="1">
        <v>631</v>
      </c>
      <c r="V190" s="1">
        <v>4.2852614896988905</v>
      </c>
      <c r="W190" s="1">
        <v>631</v>
      </c>
      <c r="X190" s="1">
        <v>4.322222222222222</v>
      </c>
      <c r="Y190" s="1">
        <v>630</v>
      </c>
      <c r="Z190" s="1">
        <v>4.5185185185185182</v>
      </c>
      <c r="AA190" s="1">
        <v>513</v>
      </c>
      <c r="AB190" s="1">
        <v>4.6171875</v>
      </c>
      <c r="AC190" s="1">
        <v>512</v>
      </c>
      <c r="AD190" s="1">
        <v>4.9662698412698409</v>
      </c>
      <c r="AE190" s="1">
        <v>504</v>
      </c>
      <c r="AF190" s="1">
        <v>4.6825396825396828</v>
      </c>
      <c r="AG190" s="1">
        <v>630</v>
      </c>
      <c r="AH190" s="1">
        <v>4.2687296416938114</v>
      </c>
      <c r="AI190" s="1">
        <v>614</v>
      </c>
      <c r="AJ190" s="1">
        <v>4.5233494363929143</v>
      </c>
      <c r="AK190" s="1">
        <v>621</v>
      </c>
      <c r="AL190" s="1">
        <v>4.6618819776714515</v>
      </c>
      <c r="AM190" s="1">
        <v>627</v>
      </c>
      <c r="AN190" s="1">
        <v>5.171156893819334</v>
      </c>
      <c r="AO190" s="1">
        <v>631</v>
      </c>
      <c r="AP190" s="1">
        <v>4.6301587301587306</v>
      </c>
      <c r="AQ190" s="1">
        <v>630</v>
      </c>
      <c r="AR190" s="1">
        <v>4.438985736925515</v>
      </c>
      <c r="AS190" s="1">
        <v>631</v>
      </c>
      <c r="AT190" s="1">
        <v>4.6566455696202533</v>
      </c>
      <c r="AU190" s="1">
        <v>632</v>
      </c>
      <c r="AV190" s="1">
        <v>5.124006359300477</v>
      </c>
      <c r="AW190" s="1">
        <v>629</v>
      </c>
      <c r="AX190" s="1">
        <v>5.128775834658188</v>
      </c>
      <c r="AY190" s="1">
        <v>629</v>
      </c>
      <c r="AZ190" s="1">
        <v>5.3793650793650798</v>
      </c>
      <c r="BA190" s="1">
        <v>630</v>
      </c>
      <c r="BB190" s="1">
        <v>4.7784911717495984</v>
      </c>
      <c r="BC190" s="1">
        <v>623</v>
      </c>
      <c r="BD190" s="1">
        <v>4.3546325878594248</v>
      </c>
      <c r="BE190" s="1">
        <v>626</v>
      </c>
      <c r="BF190" s="1">
        <v>4.9665605095541405</v>
      </c>
      <c r="BG190" s="1">
        <v>628</v>
      </c>
      <c r="BH190" s="1">
        <v>5.0749601275917069</v>
      </c>
      <c r="BI190" s="1">
        <v>627</v>
      </c>
    </row>
    <row r="191" spans="1:61" x14ac:dyDescent="0.25">
      <c r="A191" s="22" t="str">
        <f t="shared" si="4"/>
        <v>2011SERU otherOther</v>
      </c>
      <c r="C191" s="1" t="s">
        <v>480</v>
      </c>
      <c r="D191" s="1" t="s">
        <v>69</v>
      </c>
      <c r="E191">
        <v>2011</v>
      </c>
      <c r="F191" s="1">
        <v>1</v>
      </c>
      <c r="G191" s="1">
        <v>2375</v>
      </c>
      <c r="H191" s="1">
        <v>5.1588366890380311</v>
      </c>
      <c r="I191" s="1">
        <v>1788</v>
      </c>
      <c r="J191" s="1">
        <v>5.065278559369724</v>
      </c>
      <c r="K191" s="1">
        <v>1777</v>
      </c>
      <c r="L191" s="1">
        <v>4.4977452085682073</v>
      </c>
      <c r="M191" s="1">
        <v>1774</v>
      </c>
      <c r="N191" s="1">
        <v>4.4733295901179115</v>
      </c>
      <c r="O191" s="1">
        <v>1781</v>
      </c>
      <c r="P191" s="1">
        <v>4.2727784026996627</v>
      </c>
      <c r="Q191" s="1">
        <v>1778</v>
      </c>
      <c r="R191" s="1">
        <v>5.1568627450980395</v>
      </c>
      <c r="S191" s="1">
        <v>1785</v>
      </c>
      <c r="T191" s="1">
        <v>4.3941605839416056</v>
      </c>
      <c r="U191" s="1">
        <v>1781</v>
      </c>
      <c r="V191" s="1">
        <v>4.2105558674901742</v>
      </c>
      <c r="W191" s="1">
        <v>1781</v>
      </c>
      <c r="X191" s="1">
        <v>4.2870005627462016</v>
      </c>
      <c r="Y191" s="1">
        <v>1777</v>
      </c>
      <c r="AA191" s="1">
        <v>0</v>
      </c>
      <c r="AC191" s="1">
        <v>0</v>
      </c>
      <c r="AE191" s="1">
        <v>0</v>
      </c>
      <c r="AF191" s="1">
        <v>4.373318385650224</v>
      </c>
      <c r="AG191" s="1">
        <v>1784</v>
      </c>
      <c r="AH191" s="1">
        <v>4.1519352975158865</v>
      </c>
      <c r="AI191" s="1">
        <v>1731</v>
      </c>
      <c r="AJ191" s="1">
        <v>4.3295454545454541</v>
      </c>
      <c r="AK191" s="1">
        <v>1760</v>
      </c>
      <c r="AL191" s="1">
        <v>4.3947217441193347</v>
      </c>
      <c r="AM191" s="1">
        <v>1743</v>
      </c>
      <c r="AN191" s="1">
        <v>4.7512661789532924</v>
      </c>
      <c r="AO191" s="1">
        <v>1777</v>
      </c>
      <c r="AP191" s="1">
        <v>4.168728908886389</v>
      </c>
      <c r="AQ191" s="1">
        <v>1778</v>
      </c>
      <c r="AR191" s="1">
        <v>4.3248873873873874</v>
      </c>
      <c r="AS191" s="1">
        <v>1776</v>
      </c>
      <c r="AT191" s="1">
        <v>4.3863508178228994</v>
      </c>
      <c r="AU191" s="1">
        <v>1773</v>
      </c>
      <c r="AV191" s="1">
        <v>4.186659192825112</v>
      </c>
      <c r="AW191" s="1">
        <v>1784</v>
      </c>
      <c r="AX191" s="1">
        <v>4.4974676420934161</v>
      </c>
      <c r="AY191" s="1">
        <v>1777</v>
      </c>
      <c r="AZ191" s="1">
        <v>4.643059490084986</v>
      </c>
      <c r="BA191" s="1">
        <v>1765</v>
      </c>
      <c r="BB191" s="1">
        <v>4.3666476299257564</v>
      </c>
      <c r="BC191" s="1">
        <v>1751</v>
      </c>
      <c r="BD191" s="1">
        <v>4.4657142857142853</v>
      </c>
      <c r="BE191" s="1">
        <v>1750</v>
      </c>
      <c r="BF191" s="1">
        <v>4.7698048220436284</v>
      </c>
      <c r="BG191" s="1">
        <v>1742</v>
      </c>
      <c r="BH191" s="1">
        <v>4.854940034266134</v>
      </c>
      <c r="BI191" s="1">
        <v>1751</v>
      </c>
    </row>
    <row r="192" spans="1:61" x14ac:dyDescent="0.25">
      <c r="A192" s="22" t="str">
        <f t="shared" si="4"/>
        <v>2011SERU otherENVIRONMENTAL STUDIES</v>
      </c>
      <c r="B192" s="1" t="s">
        <v>70</v>
      </c>
      <c r="C192" s="1" t="s">
        <v>480</v>
      </c>
      <c r="D192" s="1" t="s">
        <v>71</v>
      </c>
      <c r="E192">
        <v>2011</v>
      </c>
      <c r="F192" s="1">
        <v>2</v>
      </c>
      <c r="G192" s="1">
        <v>700</v>
      </c>
      <c r="H192" s="1">
        <v>5.0413080895008608</v>
      </c>
      <c r="I192" s="1">
        <v>581</v>
      </c>
      <c r="J192" s="1">
        <v>5.0693240901213175</v>
      </c>
      <c r="K192" s="1">
        <v>577</v>
      </c>
      <c r="L192" s="1">
        <v>4.6275862068965514</v>
      </c>
      <c r="M192" s="1">
        <v>580</v>
      </c>
      <c r="N192" s="1">
        <v>4.613793103448276</v>
      </c>
      <c r="O192" s="1">
        <v>580</v>
      </c>
      <c r="P192" s="1">
        <v>4.2504347826086954</v>
      </c>
      <c r="Q192" s="1">
        <v>575</v>
      </c>
      <c r="R192" s="1">
        <v>5.092173913043478</v>
      </c>
      <c r="S192" s="1">
        <v>575</v>
      </c>
      <c r="T192" s="1">
        <v>4.7696335078534036</v>
      </c>
      <c r="U192" s="1">
        <v>573</v>
      </c>
      <c r="V192" s="1">
        <v>4.3986013986013983</v>
      </c>
      <c r="W192" s="1">
        <v>572</v>
      </c>
      <c r="X192" s="1">
        <v>4.390542907180385</v>
      </c>
      <c r="Y192" s="1">
        <v>571</v>
      </c>
      <c r="Z192" s="1">
        <v>4.4798464491362768</v>
      </c>
      <c r="AA192" s="1">
        <v>521</v>
      </c>
      <c r="AB192" s="1">
        <v>4.28515625</v>
      </c>
      <c r="AC192" s="1">
        <v>512</v>
      </c>
      <c r="AD192" s="1">
        <v>4.7745098039215685</v>
      </c>
      <c r="AE192" s="1">
        <v>510</v>
      </c>
      <c r="AF192" s="1">
        <v>4.6052173913043477</v>
      </c>
      <c r="AG192" s="1">
        <v>575</v>
      </c>
      <c r="AH192" s="1">
        <v>4.2057245080500891</v>
      </c>
      <c r="AI192" s="1">
        <v>559</v>
      </c>
      <c r="AJ192" s="1">
        <v>4.3649122807017546</v>
      </c>
      <c r="AK192" s="1">
        <v>570</v>
      </c>
      <c r="AL192" s="1">
        <v>4.5898778359511345</v>
      </c>
      <c r="AM192" s="1">
        <v>573</v>
      </c>
      <c r="AN192" s="1">
        <v>4.8173913043478258</v>
      </c>
      <c r="AO192" s="1">
        <v>575</v>
      </c>
      <c r="AP192" s="1">
        <v>4.5483304042179258</v>
      </c>
      <c r="AQ192" s="1">
        <v>569</v>
      </c>
      <c r="AR192" s="1">
        <v>4.4024604569420038</v>
      </c>
      <c r="AS192" s="1">
        <v>569</v>
      </c>
      <c r="AT192" s="1">
        <v>4.2006980802792322</v>
      </c>
      <c r="AU192" s="1">
        <v>573</v>
      </c>
      <c r="AV192" s="1">
        <v>4.2587412587412583</v>
      </c>
      <c r="AW192" s="1">
        <v>572</v>
      </c>
      <c r="AX192" s="1">
        <v>4.6463414634146343</v>
      </c>
      <c r="AY192" s="1">
        <v>574</v>
      </c>
      <c r="AZ192" s="1">
        <v>5.029772329246935</v>
      </c>
      <c r="BA192" s="1">
        <v>571</v>
      </c>
      <c r="BB192" s="1">
        <v>4.3310104529616726</v>
      </c>
      <c r="BC192" s="1">
        <v>574</v>
      </c>
      <c r="BD192" s="1">
        <v>4.5368421052631582</v>
      </c>
      <c r="BE192" s="1">
        <v>570</v>
      </c>
      <c r="BF192" s="1">
        <v>4.723591549295775</v>
      </c>
      <c r="BG192" s="1">
        <v>568</v>
      </c>
      <c r="BH192" s="1">
        <v>4.9024822695035457</v>
      </c>
      <c r="BI192" s="1">
        <v>564</v>
      </c>
    </row>
    <row r="193" spans="1:61" x14ac:dyDescent="0.25">
      <c r="A193" s="22" t="str">
        <f t="shared" si="4"/>
        <v>2011SERU otherARCHITECTURE &amp; INTERIOR ARCH</v>
      </c>
      <c r="B193" s="1" t="s">
        <v>72</v>
      </c>
      <c r="C193" s="1" t="s">
        <v>480</v>
      </c>
      <c r="D193" s="1" t="s">
        <v>73</v>
      </c>
      <c r="E193">
        <v>2011</v>
      </c>
      <c r="F193" s="1">
        <v>2</v>
      </c>
      <c r="G193" s="1">
        <v>764</v>
      </c>
      <c r="H193" s="1">
        <v>4.8049535603715174</v>
      </c>
      <c r="I193" s="1">
        <v>646</v>
      </c>
      <c r="J193" s="1">
        <v>5.1723602484472053</v>
      </c>
      <c r="K193" s="1">
        <v>644</v>
      </c>
      <c r="L193" s="1">
        <v>4.7445482866043616</v>
      </c>
      <c r="M193" s="1">
        <v>642</v>
      </c>
      <c r="N193" s="1">
        <v>4.7085271317829456</v>
      </c>
      <c r="O193" s="1">
        <v>645</v>
      </c>
      <c r="P193" s="1">
        <v>5.4109375000000002</v>
      </c>
      <c r="Q193" s="1">
        <v>640</v>
      </c>
      <c r="R193" s="1">
        <v>4.8899224806201547</v>
      </c>
      <c r="S193" s="1">
        <v>645</v>
      </c>
      <c r="T193" s="1">
        <v>4.765625</v>
      </c>
      <c r="U193" s="1">
        <v>640</v>
      </c>
      <c r="V193" s="1">
        <v>4.5962732919254661</v>
      </c>
      <c r="W193" s="1">
        <v>644</v>
      </c>
      <c r="X193" s="1">
        <v>4.6847826086956523</v>
      </c>
      <c r="Y193" s="1">
        <v>644</v>
      </c>
      <c r="Z193" s="1">
        <v>4.3098591549295771</v>
      </c>
      <c r="AA193" s="1">
        <v>568</v>
      </c>
      <c r="AB193" s="1">
        <v>4.4601769911504423</v>
      </c>
      <c r="AC193" s="1">
        <v>565</v>
      </c>
      <c r="AD193" s="1">
        <v>4.7382671480144403</v>
      </c>
      <c r="AE193" s="1">
        <v>554</v>
      </c>
      <c r="AF193" s="1">
        <v>4.5875968992248062</v>
      </c>
      <c r="AG193" s="1">
        <v>645</v>
      </c>
      <c r="AH193" s="1">
        <v>4.3492063492063489</v>
      </c>
      <c r="AI193" s="1">
        <v>630</v>
      </c>
      <c r="AJ193" s="1">
        <v>4.4945226917057903</v>
      </c>
      <c r="AK193" s="1">
        <v>639</v>
      </c>
      <c r="AL193" s="1">
        <v>4.4793650793650794</v>
      </c>
      <c r="AM193" s="1">
        <v>630</v>
      </c>
      <c r="AN193" s="1">
        <v>4.8137715179968703</v>
      </c>
      <c r="AO193" s="1">
        <v>639</v>
      </c>
      <c r="AP193" s="1">
        <v>4.55607476635514</v>
      </c>
      <c r="AQ193" s="1">
        <v>642</v>
      </c>
      <c r="AR193" s="1">
        <v>4.328125</v>
      </c>
      <c r="AS193" s="1">
        <v>640</v>
      </c>
      <c r="AT193" s="1">
        <v>4.6604651162790693</v>
      </c>
      <c r="AU193" s="1">
        <v>645</v>
      </c>
      <c r="AV193" s="1">
        <v>4.7928348909657323</v>
      </c>
      <c r="AW193" s="1">
        <v>642</v>
      </c>
      <c r="AX193" s="1">
        <v>4.7850467289719623</v>
      </c>
      <c r="AY193" s="1">
        <v>642</v>
      </c>
      <c r="AZ193" s="1">
        <v>5.0926216640502355</v>
      </c>
      <c r="BA193" s="1">
        <v>637</v>
      </c>
      <c r="BB193" s="1">
        <v>4.7688679245283021</v>
      </c>
      <c r="BC193" s="1">
        <v>636</v>
      </c>
      <c r="BD193" s="1">
        <v>4.7048665620094194</v>
      </c>
      <c r="BE193" s="1">
        <v>637</v>
      </c>
      <c r="BF193" s="1">
        <v>4.9593749999999996</v>
      </c>
      <c r="BG193" s="1">
        <v>640</v>
      </c>
      <c r="BH193" s="1">
        <v>4.9905660377358494</v>
      </c>
      <c r="BI193" s="1">
        <v>636</v>
      </c>
    </row>
    <row r="194" spans="1:61" x14ac:dyDescent="0.25">
      <c r="A194" s="22" t="str">
        <f t="shared" si="4"/>
        <v>2011SERU otherLANDSCAPE ARCHITECTURE</v>
      </c>
      <c r="B194" s="1" t="s">
        <v>74</v>
      </c>
      <c r="C194" s="1" t="s">
        <v>480</v>
      </c>
      <c r="D194" s="1" t="s">
        <v>75</v>
      </c>
      <c r="E194">
        <v>2011</v>
      </c>
      <c r="F194" s="1">
        <v>2</v>
      </c>
      <c r="G194" s="1">
        <v>46</v>
      </c>
      <c r="H194" s="1">
        <v>4.7555555555555555</v>
      </c>
      <c r="I194" s="1">
        <v>45</v>
      </c>
      <c r="J194" s="1">
        <v>5.2444444444444445</v>
      </c>
      <c r="K194" s="1">
        <v>45</v>
      </c>
      <c r="L194" s="1">
        <v>4.4285714285714288</v>
      </c>
      <c r="M194" s="1">
        <v>42</v>
      </c>
      <c r="N194" s="1">
        <v>4.6744186046511631</v>
      </c>
      <c r="O194" s="1">
        <v>43</v>
      </c>
      <c r="P194" s="1">
        <v>5.3409090909090908</v>
      </c>
      <c r="Q194" s="1">
        <v>44</v>
      </c>
      <c r="R194" s="1">
        <v>5.1395348837209305</v>
      </c>
      <c r="S194" s="1">
        <v>43</v>
      </c>
      <c r="T194" s="1">
        <v>5.1190476190476186</v>
      </c>
      <c r="U194" s="1">
        <v>42</v>
      </c>
      <c r="V194" s="1">
        <v>4.6511627906976747</v>
      </c>
      <c r="W194" s="1">
        <v>43</v>
      </c>
      <c r="X194" s="1">
        <v>4.3953488372093021</v>
      </c>
      <c r="Y194" s="1">
        <v>43</v>
      </c>
      <c r="Z194" s="1">
        <v>4.1904761904761907</v>
      </c>
      <c r="AA194" s="1">
        <v>42</v>
      </c>
      <c r="AB194" s="1">
        <v>4.4047619047619051</v>
      </c>
      <c r="AC194" s="1">
        <v>42</v>
      </c>
      <c r="AD194" s="1">
        <v>4.5476190476190474</v>
      </c>
      <c r="AE194" s="1">
        <v>42</v>
      </c>
      <c r="AF194" s="1">
        <v>4.5227272727272725</v>
      </c>
      <c r="AG194" s="1">
        <v>44</v>
      </c>
      <c r="AH194" s="1">
        <v>4.4186046511627906</v>
      </c>
      <c r="AI194" s="1">
        <v>43</v>
      </c>
      <c r="AJ194" s="1">
        <v>4.3720930232558137</v>
      </c>
      <c r="AK194" s="1">
        <v>43</v>
      </c>
      <c r="AL194" s="1">
        <v>4.441860465116279</v>
      </c>
      <c r="AM194" s="1">
        <v>43</v>
      </c>
      <c r="AN194" s="1">
        <v>4.558139534883721</v>
      </c>
      <c r="AO194" s="1">
        <v>43</v>
      </c>
      <c r="AP194" s="1">
        <v>4.6279069767441863</v>
      </c>
      <c r="AQ194" s="1">
        <v>43</v>
      </c>
      <c r="AR194" s="1">
        <v>4.3636363636363633</v>
      </c>
      <c r="AS194" s="1">
        <v>44</v>
      </c>
      <c r="AT194" s="1">
        <v>4.9767441860465116</v>
      </c>
      <c r="AU194" s="1">
        <v>43</v>
      </c>
      <c r="AV194" s="1">
        <v>5.5454545454545459</v>
      </c>
      <c r="AW194" s="1">
        <v>44</v>
      </c>
      <c r="AX194" s="1">
        <v>5.25</v>
      </c>
      <c r="AY194" s="1">
        <v>44</v>
      </c>
      <c r="AZ194" s="1">
        <v>5.1627906976744189</v>
      </c>
      <c r="BA194" s="1">
        <v>43</v>
      </c>
      <c r="BB194" s="1">
        <v>4.9534883720930232</v>
      </c>
      <c r="BC194" s="1">
        <v>43</v>
      </c>
      <c r="BD194" s="1">
        <v>4.8863636363636367</v>
      </c>
      <c r="BE194" s="1">
        <v>44</v>
      </c>
      <c r="BF194" s="1">
        <v>5.0227272727272725</v>
      </c>
      <c r="BG194" s="1">
        <v>44</v>
      </c>
      <c r="BH194" s="1">
        <v>5.1190476190476186</v>
      </c>
      <c r="BI194" s="1">
        <v>42</v>
      </c>
    </row>
    <row r="195" spans="1:61" x14ac:dyDescent="0.25">
      <c r="A195" s="22" t="str">
        <f t="shared" si="4"/>
        <v>2011SERU otherASIAN STUDIES</v>
      </c>
      <c r="B195" s="1" t="s">
        <v>76</v>
      </c>
      <c r="C195" s="1" t="s">
        <v>480</v>
      </c>
      <c r="D195" s="1" t="s">
        <v>77</v>
      </c>
      <c r="E195">
        <v>2011</v>
      </c>
      <c r="F195" s="1">
        <v>2</v>
      </c>
      <c r="G195" s="1">
        <v>81</v>
      </c>
      <c r="H195" s="1">
        <v>4.9452054794520546</v>
      </c>
      <c r="I195" s="1">
        <v>73</v>
      </c>
      <c r="J195" s="1">
        <v>4.6438356164383565</v>
      </c>
      <c r="K195" s="1">
        <v>73</v>
      </c>
      <c r="L195" s="1">
        <v>4.4109589041095889</v>
      </c>
      <c r="M195" s="1">
        <v>73</v>
      </c>
      <c r="N195" s="1">
        <v>4.5753424657534243</v>
      </c>
      <c r="O195" s="1">
        <v>73</v>
      </c>
      <c r="P195" s="1">
        <v>4.3428571428571425</v>
      </c>
      <c r="Q195" s="1">
        <v>70</v>
      </c>
      <c r="R195" s="1">
        <v>5.0555555555555554</v>
      </c>
      <c r="S195" s="1">
        <v>72</v>
      </c>
      <c r="T195" s="1">
        <v>4.5857142857142854</v>
      </c>
      <c r="U195" s="1">
        <v>70</v>
      </c>
      <c r="V195" s="1">
        <v>4.1944444444444446</v>
      </c>
      <c r="W195" s="1">
        <v>72</v>
      </c>
      <c r="X195" s="1">
        <v>4.3611111111111107</v>
      </c>
      <c r="Y195" s="1">
        <v>72</v>
      </c>
      <c r="Z195" s="1">
        <v>4.3968253968253972</v>
      </c>
      <c r="AA195" s="1">
        <v>63</v>
      </c>
      <c r="AB195" s="1">
        <v>4.7619047619047619</v>
      </c>
      <c r="AC195" s="1">
        <v>63</v>
      </c>
      <c r="AD195" s="1">
        <v>4.9672131147540988</v>
      </c>
      <c r="AE195" s="1">
        <v>61</v>
      </c>
      <c r="AF195" s="1">
        <v>4.833333333333333</v>
      </c>
      <c r="AG195" s="1">
        <v>72</v>
      </c>
      <c r="AH195" s="1">
        <v>4.2428571428571429</v>
      </c>
      <c r="AI195" s="1">
        <v>70</v>
      </c>
      <c r="AJ195" s="1">
        <v>4.2876712328767121</v>
      </c>
      <c r="AK195" s="1">
        <v>73</v>
      </c>
      <c r="AL195" s="1">
        <v>4.9178082191780819</v>
      </c>
      <c r="AM195" s="1">
        <v>73</v>
      </c>
      <c r="AN195" s="1">
        <v>5.1506849315068495</v>
      </c>
      <c r="AO195" s="1">
        <v>73</v>
      </c>
      <c r="AP195" s="1">
        <v>4.7534246575342465</v>
      </c>
      <c r="AQ195" s="1">
        <v>73</v>
      </c>
      <c r="AR195" s="1">
        <v>4.5616438356164384</v>
      </c>
      <c r="AS195" s="1">
        <v>73</v>
      </c>
      <c r="AT195" s="1">
        <v>4.506849315068493</v>
      </c>
      <c r="AU195" s="1">
        <v>73</v>
      </c>
      <c r="AV195" s="1">
        <v>4.6712328767123283</v>
      </c>
      <c r="AW195" s="1">
        <v>73</v>
      </c>
      <c r="AX195" s="1">
        <v>4.9863013698630141</v>
      </c>
      <c r="AY195" s="1">
        <v>73</v>
      </c>
      <c r="AZ195" s="1">
        <v>5.2328767123287667</v>
      </c>
      <c r="BA195" s="1">
        <v>73</v>
      </c>
      <c r="BB195" s="1">
        <v>4.4027777777777777</v>
      </c>
      <c r="BC195" s="1">
        <v>72</v>
      </c>
      <c r="BD195" s="1">
        <v>4.8493150684931505</v>
      </c>
      <c r="BE195" s="1">
        <v>73</v>
      </c>
      <c r="BF195" s="1">
        <v>4.8285714285714283</v>
      </c>
      <c r="BG195" s="1">
        <v>70</v>
      </c>
      <c r="BH195" s="1">
        <v>5.1111111111111107</v>
      </c>
      <c r="BI195" s="1">
        <v>72</v>
      </c>
    </row>
    <row r="196" spans="1:61" x14ac:dyDescent="0.25">
      <c r="A196" s="22" t="str">
        <f t="shared" si="4"/>
        <v>2011SERU otherLATIN AMERICAN STUDIES</v>
      </c>
      <c r="B196" s="1" t="s">
        <v>78</v>
      </c>
      <c r="C196" s="1" t="s">
        <v>480</v>
      </c>
      <c r="D196" s="1" t="s">
        <v>79</v>
      </c>
      <c r="E196">
        <v>2011</v>
      </c>
      <c r="F196" s="1">
        <v>2</v>
      </c>
      <c r="G196" s="1">
        <v>30</v>
      </c>
      <c r="H196" s="1">
        <v>5.2173913043478262</v>
      </c>
      <c r="I196" s="1">
        <v>23</v>
      </c>
      <c r="J196" s="1">
        <v>4.6086956521739131</v>
      </c>
      <c r="K196" s="1">
        <v>23</v>
      </c>
      <c r="L196" s="1">
        <v>4.1818181818181817</v>
      </c>
      <c r="M196" s="1">
        <v>22</v>
      </c>
      <c r="N196" s="1">
        <v>4.6521739130434785</v>
      </c>
      <c r="O196" s="1">
        <v>23</v>
      </c>
      <c r="P196" s="1">
        <v>4.3478260869565215</v>
      </c>
      <c r="Q196" s="1">
        <v>23</v>
      </c>
      <c r="R196" s="1">
        <v>5.3043478260869561</v>
      </c>
      <c r="S196" s="1">
        <v>23</v>
      </c>
      <c r="T196" s="1">
        <v>4.6956521739130439</v>
      </c>
      <c r="U196" s="1">
        <v>23</v>
      </c>
      <c r="V196" s="1">
        <v>4.5652173913043477</v>
      </c>
      <c r="W196" s="1">
        <v>23</v>
      </c>
      <c r="X196" s="1">
        <v>4.6086956521739131</v>
      </c>
      <c r="Y196" s="1">
        <v>23</v>
      </c>
      <c r="Z196" s="1">
        <v>4.2105263157894735</v>
      </c>
      <c r="AA196" s="1">
        <v>19</v>
      </c>
      <c r="AB196" s="1">
        <v>4.6111111111111107</v>
      </c>
      <c r="AC196" s="1">
        <v>18</v>
      </c>
      <c r="AD196" s="1">
        <v>4.8888888888888893</v>
      </c>
      <c r="AE196" s="1">
        <v>18</v>
      </c>
      <c r="AF196" s="1">
        <v>4.6521739130434785</v>
      </c>
      <c r="AG196" s="1">
        <v>23</v>
      </c>
      <c r="AH196" s="1">
        <v>4.3181818181818183</v>
      </c>
      <c r="AI196" s="1">
        <v>22</v>
      </c>
      <c r="AJ196" s="1">
        <v>4.4782608695652177</v>
      </c>
      <c r="AK196" s="1">
        <v>23</v>
      </c>
      <c r="AL196" s="1">
        <v>4.4347826086956523</v>
      </c>
      <c r="AM196" s="1">
        <v>23</v>
      </c>
      <c r="AN196" s="1">
        <v>4.9565217391304346</v>
      </c>
      <c r="AO196" s="1">
        <v>23</v>
      </c>
      <c r="AP196" s="1">
        <v>4.8260869565217392</v>
      </c>
      <c r="AQ196" s="1">
        <v>23</v>
      </c>
      <c r="AR196" s="1">
        <v>4.5217391304347823</v>
      </c>
      <c r="AS196" s="1">
        <v>23</v>
      </c>
      <c r="AT196" s="1">
        <v>4.3913043478260869</v>
      </c>
      <c r="AU196" s="1">
        <v>23</v>
      </c>
      <c r="AV196" s="1">
        <v>4.3043478260869561</v>
      </c>
      <c r="AW196" s="1">
        <v>23</v>
      </c>
      <c r="AX196" s="1">
        <v>4.6521739130434785</v>
      </c>
      <c r="AY196" s="1">
        <v>23</v>
      </c>
      <c r="AZ196" s="1">
        <v>4.6086956521739131</v>
      </c>
      <c r="BA196" s="1">
        <v>23</v>
      </c>
      <c r="BB196" s="1">
        <v>4.2608695652173916</v>
      </c>
      <c r="BC196" s="1">
        <v>23</v>
      </c>
      <c r="BD196" s="1">
        <v>4.6086956521739131</v>
      </c>
      <c r="BE196" s="1">
        <v>23</v>
      </c>
      <c r="BF196" s="1">
        <v>4.9565217391304346</v>
      </c>
      <c r="BG196" s="1">
        <v>23</v>
      </c>
      <c r="BH196" s="1">
        <v>5.0434782608695654</v>
      </c>
      <c r="BI196" s="1">
        <v>23</v>
      </c>
    </row>
    <row r="197" spans="1:61" x14ac:dyDescent="0.25">
      <c r="A197" s="22" t="str">
        <f t="shared" si="4"/>
        <v>2011SERU otherRUSSIAN &amp; EAST EUROPEAN STUDIES</v>
      </c>
      <c r="B197" s="1" t="s">
        <v>80</v>
      </c>
      <c r="C197" s="1" t="s">
        <v>480</v>
      </c>
      <c r="D197" s="1" t="s">
        <v>81</v>
      </c>
      <c r="E197">
        <v>2011</v>
      </c>
      <c r="F197" s="1">
        <v>2</v>
      </c>
      <c r="G197" s="1">
        <v>43</v>
      </c>
      <c r="H197" s="1">
        <v>5.0789473684210522</v>
      </c>
      <c r="I197" s="1">
        <v>38</v>
      </c>
      <c r="J197" s="1">
        <v>4.8684210526315788</v>
      </c>
      <c r="K197" s="1">
        <v>38</v>
      </c>
      <c r="L197" s="1">
        <v>4.5789473684210522</v>
      </c>
      <c r="M197" s="1">
        <v>38</v>
      </c>
      <c r="N197" s="1">
        <v>4.5526315789473681</v>
      </c>
      <c r="O197" s="1">
        <v>38</v>
      </c>
      <c r="P197" s="1">
        <v>4.4210526315789478</v>
      </c>
      <c r="Q197" s="1">
        <v>38</v>
      </c>
      <c r="R197" s="1">
        <v>5</v>
      </c>
      <c r="S197" s="1">
        <v>38</v>
      </c>
      <c r="T197" s="1">
        <v>4.6842105263157894</v>
      </c>
      <c r="U197" s="1">
        <v>38</v>
      </c>
      <c r="V197" s="1">
        <v>4.3157894736842106</v>
      </c>
      <c r="W197" s="1">
        <v>38</v>
      </c>
      <c r="X197" s="1">
        <v>4.1842105263157894</v>
      </c>
      <c r="Y197" s="1">
        <v>38</v>
      </c>
      <c r="Z197" s="1">
        <v>4.4800000000000004</v>
      </c>
      <c r="AA197" s="1">
        <v>25</v>
      </c>
      <c r="AB197" s="1">
        <v>5</v>
      </c>
      <c r="AC197" s="1">
        <v>26</v>
      </c>
      <c r="AD197" s="1">
        <v>5.2692307692307692</v>
      </c>
      <c r="AE197" s="1">
        <v>26</v>
      </c>
      <c r="AF197" s="1">
        <v>4.8684210526315788</v>
      </c>
      <c r="AG197" s="1">
        <v>38</v>
      </c>
      <c r="AH197" s="1">
        <v>3.8571428571428572</v>
      </c>
      <c r="AI197" s="1">
        <v>35</v>
      </c>
      <c r="AJ197" s="1">
        <v>4.1081081081081079</v>
      </c>
      <c r="AK197" s="1">
        <v>37</v>
      </c>
      <c r="AL197" s="1">
        <v>4.5</v>
      </c>
      <c r="AM197" s="1">
        <v>36</v>
      </c>
      <c r="AN197" s="1">
        <v>5.1315789473684212</v>
      </c>
      <c r="AO197" s="1">
        <v>38</v>
      </c>
      <c r="AP197" s="1">
        <v>4.3684210526315788</v>
      </c>
      <c r="AQ197" s="1">
        <v>38</v>
      </c>
      <c r="AR197" s="1">
        <v>4.4324324324324325</v>
      </c>
      <c r="AS197" s="1">
        <v>37</v>
      </c>
      <c r="AT197" s="1">
        <v>4.6052631578947372</v>
      </c>
      <c r="AU197" s="1">
        <v>38</v>
      </c>
      <c r="AV197" s="1">
        <v>4.8947368421052628</v>
      </c>
      <c r="AW197" s="1">
        <v>38</v>
      </c>
      <c r="AX197" s="1">
        <v>5.0270270270270272</v>
      </c>
      <c r="AY197" s="1">
        <v>37</v>
      </c>
      <c r="AZ197" s="1">
        <v>5.1578947368421053</v>
      </c>
      <c r="BA197" s="1">
        <v>38</v>
      </c>
      <c r="BB197" s="1">
        <v>4.6315789473684212</v>
      </c>
      <c r="BC197" s="1">
        <v>38</v>
      </c>
      <c r="BD197" s="1">
        <v>4.9459459459459456</v>
      </c>
      <c r="BE197" s="1">
        <v>37</v>
      </c>
      <c r="BF197" s="1">
        <v>4.6052631578947372</v>
      </c>
      <c r="BG197" s="1">
        <v>38</v>
      </c>
      <c r="BH197" s="1">
        <v>4.666666666666667</v>
      </c>
      <c r="BI197" s="1">
        <v>36</v>
      </c>
    </row>
    <row r="198" spans="1:61" x14ac:dyDescent="0.25">
      <c r="A198" s="22" t="str">
        <f t="shared" si="4"/>
        <v>2011SERU otherWOMEN'S &amp; GENDER STUDIES</v>
      </c>
      <c r="B198" s="1" t="s">
        <v>82</v>
      </c>
      <c r="C198" s="1" t="s">
        <v>480</v>
      </c>
      <c r="D198" s="1" t="s">
        <v>60</v>
      </c>
      <c r="E198">
        <v>2011</v>
      </c>
      <c r="F198" s="1">
        <v>2</v>
      </c>
      <c r="G198" s="1">
        <v>133</v>
      </c>
      <c r="H198" s="1">
        <v>4.8235294117647056</v>
      </c>
      <c r="I198" s="1">
        <v>119</v>
      </c>
      <c r="J198" s="1">
        <v>5.0504201680672267</v>
      </c>
      <c r="K198" s="1">
        <v>119</v>
      </c>
      <c r="L198" s="1">
        <v>4.9075630252100844</v>
      </c>
      <c r="M198" s="1">
        <v>119</v>
      </c>
      <c r="N198" s="1">
        <v>5.1680672268907566</v>
      </c>
      <c r="O198" s="1">
        <v>119</v>
      </c>
      <c r="P198" s="1">
        <v>5.2307692307692308</v>
      </c>
      <c r="Q198" s="1">
        <v>117</v>
      </c>
      <c r="R198" s="1">
        <v>5.3697478991596634</v>
      </c>
      <c r="S198" s="1">
        <v>119</v>
      </c>
      <c r="T198" s="1">
        <v>5.420168067226891</v>
      </c>
      <c r="U198" s="1">
        <v>119</v>
      </c>
      <c r="V198" s="1">
        <v>4.9747899159663866</v>
      </c>
      <c r="W198" s="1">
        <v>119</v>
      </c>
      <c r="X198" s="1">
        <v>4.9915966386554622</v>
      </c>
      <c r="Y198" s="1">
        <v>119</v>
      </c>
      <c r="Z198" s="1">
        <v>4.8245614035087723</v>
      </c>
      <c r="AA198" s="1">
        <v>114</v>
      </c>
      <c r="AB198" s="1">
        <v>4.9736842105263159</v>
      </c>
      <c r="AC198" s="1">
        <v>114</v>
      </c>
      <c r="AD198" s="1">
        <v>5.2389380530973453</v>
      </c>
      <c r="AE198" s="1">
        <v>113</v>
      </c>
      <c r="AF198" s="1">
        <v>5.2016806722689077</v>
      </c>
      <c r="AG198" s="1">
        <v>119</v>
      </c>
      <c r="AH198" s="1">
        <v>4.4655172413793105</v>
      </c>
      <c r="AI198" s="1">
        <v>116</v>
      </c>
      <c r="AJ198" s="1">
        <v>4.5508474576271185</v>
      </c>
      <c r="AK198" s="1">
        <v>118</v>
      </c>
      <c r="AL198" s="1">
        <v>5.151260504201681</v>
      </c>
      <c r="AM198" s="1">
        <v>119</v>
      </c>
      <c r="AN198" s="1">
        <v>5.4705882352941178</v>
      </c>
      <c r="AO198" s="1">
        <v>119</v>
      </c>
      <c r="AP198" s="1">
        <v>5.0423728813559325</v>
      </c>
      <c r="AQ198" s="1">
        <v>118</v>
      </c>
      <c r="AR198" s="1">
        <v>4.9243697478991599</v>
      </c>
      <c r="AS198" s="1">
        <v>119</v>
      </c>
      <c r="AT198" s="1">
        <v>4.8991596638655466</v>
      </c>
      <c r="AU198" s="1">
        <v>119</v>
      </c>
      <c r="AV198" s="1">
        <v>5.2033898305084749</v>
      </c>
      <c r="AW198" s="1">
        <v>118</v>
      </c>
      <c r="AX198" s="1">
        <v>5.2857142857142856</v>
      </c>
      <c r="AY198" s="1">
        <v>119</v>
      </c>
      <c r="AZ198" s="1">
        <v>5.2966101694915251</v>
      </c>
      <c r="BA198" s="1">
        <v>118</v>
      </c>
      <c r="BB198" s="1">
        <v>4.9745762711864403</v>
      </c>
      <c r="BC198" s="1">
        <v>118</v>
      </c>
      <c r="BD198" s="1">
        <v>4.9579831932773111</v>
      </c>
      <c r="BE198" s="1">
        <v>119</v>
      </c>
      <c r="BF198" s="1">
        <v>4.9830508474576272</v>
      </c>
      <c r="BG198" s="1">
        <v>118</v>
      </c>
      <c r="BH198" s="1">
        <v>5.1724137931034484</v>
      </c>
      <c r="BI198" s="1">
        <v>116</v>
      </c>
    </row>
    <row r="199" spans="1:61" x14ac:dyDescent="0.25">
      <c r="A199" s="22" t="str">
        <f t="shared" si="4"/>
        <v>2011SERU otherETHNIC STUDIES</v>
      </c>
      <c r="B199" s="1" t="s">
        <v>83</v>
      </c>
      <c r="C199" s="1" t="s">
        <v>480</v>
      </c>
      <c r="D199" s="1" t="s">
        <v>84</v>
      </c>
      <c r="E199">
        <v>2011</v>
      </c>
      <c r="F199" s="1">
        <v>2</v>
      </c>
      <c r="G199" s="1">
        <v>217</v>
      </c>
      <c r="H199" s="1">
        <v>4.7675675675675677</v>
      </c>
      <c r="I199" s="1">
        <v>185</v>
      </c>
      <c r="J199" s="1">
        <v>4.741935483870968</v>
      </c>
      <c r="K199" s="1">
        <v>186</v>
      </c>
      <c r="L199" s="1">
        <v>4.551351351351351</v>
      </c>
      <c r="M199" s="1">
        <v>185</v>
      </c>
      <c r="N199" s="1">
        <v>4.645161290322581</v>
      </c>
      <c r="O199" s="1">
        <v>186</v>
      </c>
      <c r="P199" s="1">
        <v>4.2989130434782608</v>
      </c>
      <c r="Q199" s="1">
        <v>184</v>
      </c>
      <c r="R199" s="1">
        <v>5.2513368983957216</v>
      </c>
      <c r="S199" s="1">
        <v>187</v>
      </c>
      <c r="T199" s="1">
        <v>4.7807486631016038</v>
      </c>
      <c r="U199" s="1">
        <v>187</v>
      </c>
      <c r="V199" s="1">
        <v>4.3208556149732624</v>
      </c>
      <c r="W199" s="1">
        <v>187</v>
      </c>
      <c r="X199" s="1">
        <v>4.4919786096256686</v>
      </c>
      <c r="Y199" s="1">
        <v>187</v>
      </c>
      <c r="Z199" s="1">
        <v>4.7407407407407405</v>
      </c>
      <c r="AA199" s="1">
        <v>135</v>
      </c>
      <c r="AB199" s="1">
        <v>4.5629629629629633</v>
      </c>
      <c r="AC199" s="1">
        <v>135</v>
      </c>
      <c r="AD199" s="1">
        <v>4.8421052631578947</v>
      </c>
      <c r="AE199" s="1">
        <v>133</v>
      </c>
      <c r="AF199" s="1">
        <v>4.4117647058823533</v>
      </c>
      <c r="AG199" s="1">
        <v>187</v>
      </c>
      <c r="AH199" s="1">
        <v>4</v>
      </c>
      <c r="AI199" s="1">
        <v>180</v>
      </c>
      <c r="AJ199" s="1">
        <v>4.1739130434782608</v>
      </c>
      <c r="AK199" s="1">
        <v>184</v>
      </c>
      <c r="AL199" s="1">
        <v>4.1684782608695654</v>
      </c>
      <c r="AM199" s="1">
        <v>184</v>
      </c>
      <c r="AN199" s="1">
        <v>5</v>
      </c>
      <c r="AO199" s="1">
        <v>185</v>
      </c>
      <c r="AP199" s="1">
        <v>4.5783783783783782</v>
      </c>
      <c r="AQ199" s="1">
        <v>185</v>
      </c>
      <c r="AR199" s="1">
        <v>4.3957219251336896</v>
      </c>
      <c r="AS199" s="1">
        <v>187</v>
      </c>
      <c r="AT199" s="1">
        <v>4.2994652406417115</v>
      </c>
      <c r="AU199" s="1">
        <v>187</v>
      </c>
      <c r="AV199" s="1">
        <v>4.3155080213903743</v>
      </c>
      <c r="AW199" s="1">
        <v>187</v>
      </c>
      <c r="AX199" s="1">
        <v>4.7459459459459463</v>
      </c>
      <c r="AY199" s="1">
        <v>185</v>
      </c>
      <c r="AZ199" s="1">
        <v>5.155913978494624</v>
      </c>
      <c r="BA199" s="1">
        <v>186</v>
      </c>
      <c r="BB199" s="1">
        <v>4.2834224598930479</v>
      </c>
      <c r="BC199" s="1">
        <v>187</v>
      </c>
      <c r="BD199" s="1">
        <v>4.9837837837837835</v>
      </c>
      <c r="BE199" s="1">
        <v>185</v>
      </c>
      <c r="BF199" s="1">
        <v>5.0054347826086953</v>
      </c>
      <c r="BG199" s="1">
        <v>184</v>
      </c>
      <c r="BH199" s="1">
        <v>5.125</v>
      </c>
      <c r="BI199" s="1">
        <v>184</v>
      </c>
    </row>
    <row r="200" spans="1:61" x14ac:dyDescent="0.25">
      <c r="A200" s="22" t="str">
        <f t="shared" si="4"/>
        <v>2011SERU otherJOURNALISM &amp; COMMUNICATION</v>
      </c>
      <c r="B200" s="1" t="s">
        <v>85</v>
      </c>
      <c r="C200" s="1" t="s">
        <v>480</v>
      </c>
      <c r="D200" s="1" t="s">
        <v>86</v>
      </c>
      <c r="E200">
        <v>2011</v>
      </c>
      <c r="F200" s="1">
        <v>2</v>
      </c>
      <c r="G200" s="1">
        <v>3240</v>
      </c>
      <c r="H200" s="1">
        <v>4.9784070796460176</v>
      </c>
      <c r="I200" s="1">
        <v>2825</v>
      </c>
      <c r="J200" s="1">
        <v>4.7887624466571834</v>
      </c>
      <c r="K200" s="1">
        <v>2812</v>
      </c>
      <c r="L200" s="1">
        <v>4.3586723768736615</v>
      </c>
      <c r="M200" s="1">
        <v>2802</v>
      </c>
      <c r="N200" s="1">
        <v>4.5943060498220643</v>
      </c>
      <c r="O200" s="1">
        <v>2810</v>
      </c>
      <c r="P200" s="1">
        <v>4.6567857142857143</v>
      </c>
      <c r="Q200" s="1">
        <v>2800</v>
      </c>
      <c r="R200" s="1">
        <v>5.0326472675656495</v>
      </c>
      <c r="S200" s="1">
        <v>2818</v>
      </c>
      <c r="T200" s="1">
        <v>4.701386420191966</v>
      </c>
      <c r="U200" s="1">
        <v>2813</v>
      </c>
      <c r="V200" s="1">
        <v>4.3565559128260096</v>
      </c>
      <c r="W200" s="1">
        <v>2799</v>
      </c>
      <c r="X200" s="1">
        <v>4.2458957887223407</v>
      </c>
      <c r="Y200" s="1">
        <v>2802</v>
      </c>
      <c r="Z200" s="1">
        <v>4.3406539775500246</v>
      </c>
      <c r="AA200" s="1">
        <v>2049</v>
      </c>
      <c r="AB200" s="1">
        <v>4.3180263800683925</v>
      </c>
      <c r="AC200" s="1">
        <v>2047</v>
      </c>
      <c r="AD200" s="1">
        <v>4.7069560927479035</v>
      </c>
      <c r="AE200" s="1">
        <v>2027</v>
      </c>
      <c r="AF200" s="1">
        <v>4.4718384697130711</v>
      </c>
      <c r="AG200" s="1">
        <v>2823</v>
      </c>
      <c r="AH200" s="1">
        <v>4.2113997113997117</v>
      </c>
      <c r="AI200" s="1">
        <v>2772</v>
      </c>
      <c r="AJ200" s="1">
        <v>4.4046263345195733</v>
      </c>
      <c r="AK200" s="1">
        <v>2810</v>
      </c>
      <c r="AL200" s="1">
        <v>4.3938637174455941</v>
      </c>
      <c r="AM200" s="1">
        <v>2803</v>
      </c>
      <c r="AN200" s="1">
        <v>4.8215811965811968</v>
      </c>
      <c r="AO200" s="1">
        <v>2808</v>
      </c>
      <c r="AP200" s="1">
        <v>4.3665480427046264</v>
      </c>
      <c r="AQ200" s="1">
        <v>2810</v>
      </c>
      <c r="AR200" s="1">
        <v>4.2850533807829185</v>
      </c>
      <c r="AS200" s="1">
        <v>2810</v>
      </c>
      <c r="AT200" s="1">
        <v>4.2922422954303929</v>
      </c>
      <c r="AU200" s="1">
        <v>2823</v>
      </c>
      <c r="AV200" s="1">
        <v>4.3276535321263756</v>
      </c>
      <c r="AW200" s="1">
        <v>2817</v>
      </c>
      <c r="AX200" s="1">
        <v>4.7028753993610222</v>
      </c>
      <c r="AY200" s="1">
        <v>2817</v>
      </c>
      <c r="AZ200" s="1">
        <v>5.0163642831732478</v>
      </c>
      <c r="BA200" s="1">
        <v>2811</v>
      </c>
      <c r="BB200" s="1">
        <v>4.5184921763869133</v>
      </c>
      <c r="BC200" s="1">
        <v>2812</v>
      </c>
      <c r="BD200" s="1">
        <v>4.715808170515098</v>
      </c>
      <c r="BE200" s="1">
        <v>2815</v>
      </c>
      <c r="BF200" s="1">
        <v>4.6991434689507496</v>
      </c>
      <c r="BG200" s="1">
        <v>2802</v>
      </c>
      <c r="BH200" s="1">
        <v>4.7938958707360859</v>
      </c>
      <c r="BI200" s="1">
        <v>2785</v>
      </c>
    </row>
    <row r="201" spans="1:61" x14ac:dyDescent="0.25">
      <c r="A201" s="22" t="str">
        <f t="shared" si="4"/>
        <v>2011SERU otherCOMPUTER &amp; INFORMATION SCIENCE</v>
      </c>
      <c r="B201" s="1" t="s">
        <v>87</v>
      </c>
      <c r="C201" s="1" t="s">
        <v>480</v>
      </c>
      <c r="D201" s="1" t="s">
        <v>88</v>
      </c>
      <c r="E201">
        <v>2011</v>
      </c>
      <c r="F201" s="1">
        <v>2</v>
      </c>
      <c r="G201" s="1">
        <v>542</v>
      </c>
      <c r="H201" s="1">
        <v>4.841981132075472</v>
      </c>
      <c r="I201" s="1">
        <v>424</v>
      </c>
      <c r="J201" s="1">
        <v>5.1255924170616112</v>
      </c>
      <c r="K201" s="1">
        <v>422</v>
      </c>
      <c r="L201" s="1">
        <v>4.6099290780141846</v>
      </c>
      <c r="M201" s="1">
        <v>423</v>
      </c>
      <c r="N201" s="1">
        <v>4.1485849056603774</v>
      </c>
      <c r="O201" s="1">
        <v>424</v>
      </c>
      <c r="P201" s="1">
        <v>4.2132701421800949</v>
      </c>
      <c r="Q201" s="1">
        <v>422</v>
      </c>
      <c r="R201" s="1">
        <v>4.390995260663507</v>
      </c>
      <c r="S201" s="1">
        <v>422</v>
      </c>
      <c r="T201" s="1">
        <v>4.2978723404255321</v>
      </c>
      <c r="U201" s="1">
        <v>423</v>
      </c>
      <c r="V201" s="1">
        <v>3.685579196217494</v>
      </c>
      <c r="W201" s="1">
        <v>423</v>
      </c>
      <c r="X201" s="1">
        <v>3.8392434988179671</v>
      </c>
      <c r="Y201" s="1">
        <v>423</v>
      </c>
      <c r="Z201" s="1">
        <v>4.3670886075949369</v>
      </c>
      <c r="AA201" s="1">
        <v>316</v>
      </c>
      <c r="AB201" s="1">
        <v>4.3841269841269845</v>
      </c>
      <c r="AC201" s="1">
        <v>315</v>
      </c>
      <c r="AD201" s="1">
        <v>4.6858974358974361</v>
      </c>
      <c r="AE201" s="1">
        <v>312</v>
      </c>
      <c r="AF201" s="1">
        <v>4.4622641509433958</v>
      </c>
      <c r="AG201" s="1">
        <v>424</v>
      </c>
      <c r="AH201" s="1">
        <v>4.2939759036144576</v>
      </c>
      <c r="AI201" s="1">
        <v>415</v>
      </c>
      <c r="AJ201" s="1">
        <v>4.3213429256594722</v>
      </c>
      <c r="AK201" s="1">
        <v>417</v>
      </c>
      <c r="AL201" s="1">
        <v>4.4606205250596656</v>
      </c>
      <c r="AM201" s="1">
        <v>419</v>
      </c>
      <c r="AN201" s="1">
        <v>4.6870588235294122</v>
      </c>
      <c r="AO201" s="1">
        <v>425</v>
      </c>
      <c r="AP201" s="1">
        <v>4.1469194312796205</v>
      </c>
      <c r="AQ201" s="1">
        <v>422</v>
      </c>
      <c r="AR201" s="1">
        <v>4.3199052132701423</v>
      </c>
      <c r="AS201" s="1">
        <v>422</v>
      </c>
      <c r="AT201" s="1">
        <v>4.3372641509433958</v>
      </c>
      <c r="AU201" s="1">
        <v>424</v>
      </c>
      <c r="AV201" s="1">
        <v>3.9575471698113209</v>
      </c>
      <c r="AW201" s="1">
        <v>424</v>
      </c>
      <c r="AX201" s="1">
        <v>4.5355450236966828</v>
      </c>
      <c r="AY201" s="1">
        <v>422</v>
      </c>
      <c r="AZ201" s="1">
        <v>4.9787234042553195</v>
      </c>
      <c r="BA201" s="1">
        <v>423</v>
      </c>
      <c r="BB201" s="1">
        <v>4.2959427207637235</v>
      </c>
      <c r="BC201" s="1">
        <v>419</v>
      </c>
      <c r="BD201" s="1">
        <v>4.4289156626506028</v>
      </c>
      <c r="BE201" s="1">
        <v>415</v>
      </c>
      <c r="BF201" s="1">
        <v>4.6763285024154593</v>
      </c>
      <c r="BG201" s="1">
        <v>414</v>
      </c>
      <c r="BH201" s="1">
        <v>4.8048780487804876</v>
      </c>
      <c r="BI201" s="1">
        <v>410</v>
      </c>
    </row>
    <row r="202" spans="1:61" x14ac:dyDescent="0.25">
      <c r="A202" s="22" t="str">
        <f t="shared" si="4"/>
        <v>2011SERU otherEDUCATIONAL STUDIES</v>
      </c>
      <c r="B202" s="1" t="s">
        <v>89</v>
      </c>
      <c r="C202" s="1" t="s">
        <v>480</v>
      </c>
      <c r="D202" s="1" t="s">
        <v>90</v>
      </c>
      <c r="E202">
        <v>2011</v>
      </c>
      <c r="F202" s="1">
        <v>2</v>
      </c>
      <c r="G202" s="1">
        <v>5</v>
      </c>
      <c r="H202" s="1">
        <v>4.75</v>
      </c>
      <c r="I202" s="1">
        <v>4</v>
      </c>
      <c r="J202" s="1">
        <v>4.75</v>
      </c>
      <c r="K202" s="1">
        <v>4</v>
      </c>
      <c r="L202" s="1">
        <v>4.5</v>
      </c>
      <c r="M202" s="1">
        <v>4</v>
      </c>
      <c r="N202" s="1">
        <v>5</v>
      </c>
      <c r="O202" s="1">
        <v>4</v>
      </c>
      <c r="P202" s="1">
        <v>4</v>
      </c>
      <c r="Q202" s="1">
        <v>4</v>
      </c>
      <c r="R202" s="1">
        <v>4.75</v>
      </c>
      <c r="S202" s="1">
        <v>4</v>
      </c>
      <c r="T202" s="1">
        <v>4.75</v>
      </c>
      <c r="U202" s="1">
        <v>4</v>
      </c>
      <c r="V202" s="1">
        <v>4.25</v>
      </c>
      <c r="W202" s="1">
        <v>4</v>
      </c>
      <c r="X202" s="1">
        <v>5</v>
      </c>
      <c r="Y202" s="1">
        <v>4</v>
      </c>
      <c r="AA202" s="1">
        <v>0</v>
      </c>
      <c r="AC202" s="1">
        <v>0</v>
      </c>
      <c r="AE202" s="1">
        <v>0</v>
      </c>
      <c r="AF202" s="1">
        <v>4.75</v>
      </c>
      <c r="AG202" s="1">
        <v>4</v>
      </c>
      <c r="AH202" s="1">
        <v>4.333333333333333</v>
      </c>
      <c r="AI202" s="1">
        <v>3</v>
      </c>
      <c r="AJ202" s="1">
        <v>4.5</v>
      </c>
      <c r="AK202" s="1">
        <v>4</v>
      </c>
      <c r="AL202" s="1">
        <v>4.25</v>
      </c>
      <c r="AM202" s="1">
        <v>4</v>
      </c>
      <c r="AN202" s="1">
        <v>4.75</v>
      </c>
      <c r="AO202" s="1">
        <v>4</v>
      </c>
      <c r="AP202" s="1">
        <v>4.75</v>
      </c>
      <c r="AQ202" s="1">
        <v>4</v>
      </c>
      <c r="AR202" s="1">
        <v>4.75</v>
      </c>
      <c r="AS202" s="1">
        <v>4</v>
      </c>
      <c r="AT202" s="1">
        <v>4.5</v>
      </c>
      <c r="AU202" s="1">
        <v>4</v>
      </c>
      <c r="AV202" s="1">
        <v>4.5</v>
      </c>
      <c r="AW202" s="1">
        <v>4</v>
      </c>
      <c r="AX202" s="1">
        <v>4.5</v>
      </c>
      <c r="AY202" s="1">
        <v>4</v>
      </c>
      <c r="AZ202" s="1">
        <v>3.25</v>
      </c>
      <c r="BA202" s="1">
        <v>4</v>
      </c>
      <c r="BB202" s="1">
        <v>4.5</v>
      </c>
      <c r="BC202" s="1">
        <v>4</v>
      </c>
      <c r="BD202" s="1">
        <v>4.25</v>
      </c>
      <c r="BE202" s="1">
        <v>4</v>
      </c>
      <c r="BF202" s="1">
        <v>5.5</v>
      </c>
      <c r="BG202" s="1">
        <v>4</v>
      </c>
      <c r="BH202" s="1">
        <v>5.5</v>
      </c>
      <c r="BI202" s="1">
        <v>4</v>
      </c>
    </row>
    <row r="203" spans="1:61" x14ac:dyDescent="0.25">
      <c r="A203" s="22" t="str">
        <f t="shared" si="4"/>
        <v>2011SERU otherSPECIAL EDUCATION</v>
      </c>
      <c r="B203" s="1" t="s">
        <v>91</v>
      </c>
      <c r="C203" s="1" t="s">
        <v>480</v>
      </c>
      <c r="D203" s="1" t="s">
        <v>92</v>
      </c>
      <c r="E203">
        <v>2011</v>
      </c>
      <c r="F203" s="1">
        <v>2</v>
      </c>
      <c r="G203" s="1">
        <v>142</v>
      </c>
      <c r="H203" s="1">
        <v>5.1779661016949152</v>
      </c>
      <c r="I203" s="1">
        <v>118</v>
      </c>
      <c r="J203" s="1">
        <v>4.9830508474576272</v>
      </c>
      <c r="K203" s="1">
        <v>118</v>
      </c>
      <c r="L203" s="1">
        <v>4.4830508474576272</v>
      </c>
      <c r="M203" s="1">
        <v>118</v>
      </c>
      <c r="N203" s="1">
        <v>4.593220338983051</v>
      </c>
      <c r="O203" s="1">
        <v>118</v>
      </c>
      <c r="P203" s="1">
        <v>4.3559322033898304</v>
      </c>
      <c r="Q203" s="1">
        <v>118</v>
      </c>
      <c r="R203" s="1">
        <v>5.0338983050847457</v>
      </c>
      <c r="S203" s="1">
        <v>118</v>
      </c>
      <c r="T203" s="1">
        <v>5.0169491525423728</v>
      </c>
      <c r="U203" s="1">
        <v>118</v>
      </c>
      <c r="V203" s="1">
        <v>4.3389830508474576</v>
      </c>
      <c r="W203" s="1">
        <v>118</v>
      </c>
      <c r="X203" s="1">
        <v>4.1949152542372881</v>
      </c>
      <c r="Y203" s="1">
        <v>118</v>
      </c>
      <c r="Z203" s="1">
        <v>4.5108695652173916</v>
      </c>
      <c r="AA203" s="1">
        <v>92</v>
      </c>
      <c r="AB203" s="1">
        <v>4.8152173913043477</v>
      </c>
      <c r="AC203" s="1">
        <v>92</v>
      </c>
      <c r="AD203" s="1">
        <v>5</v>
      </c>
      <c r="AE203" s="1">
        <v>89</v>
      </c>
      <c r="AF203" s="1">
        <v>4.8235294117647056</v>
      </c>
      <c r="AG203" s="1">
        <v>119</v>
      </c>
      <c r="AH203" s="1">
        <v>4.4871794871794872</v>
      </c>
      <c r="AI203" s="1">
        <v>117</v>
      </c>
      <c r="AJ203" s="1">
        <v>4.4285714285714288</v>
      </c>
      <c r="AK203" s="1">
        <v>119</v>
      </c>
      <c r="AL203" s="1">
        <v>4.5384615384615383</v>
      </c>
      <c r="AM203" s="1">
        <v>117</v>
      </c>
      <c r="AN203" s="1">
        <v>5.1111111111111107</v>
      </c>
      <c r="AO203" s="1">
        <v>117</v>
      </c>
      <c r="AP203" s="1">
        <v>4.7094017094017095</v>
      </c>
      <c r="AQ203" s="1">
        <v>117</v>
      </c>
      <c r="AR203" s="1">
        <v>4.7288135593220337</v>
      </c>
      <c r="AS203" s="1">
        <v>118</v>
      </c>
      <c r="AT203" s="1">
        <v>4.7394957983193278</v>
      </c>
      <c r="AU203" s="1">
        <v>119</v>
      </c>
      <c r="AV203" s="1">
        <v>4.8728813559322033</v>
      </c>
      <c r="AW203" s="1">
        <v>118</v>
      </c>
      <c r="AX203" s="1">
        <v>5.0508474576271185</v>
      </c>
      <c r="AY203" s="1">
        <v>118</v>
      </c>
      <c r="AZ203" s="1">
        <v>5.2881355932203391</v>
      </c>
      <c r="BA203" s="1">
        <v>118</v>
      </c>
      <c r="BB203" s="1">
        <v>4.7711864406779663</v>
      </c>
      <c r="BC203" s="1">
        <v>118</v>
      </c>
      <c r="BD203" s="1">
        <v>4.4152542372881358</v>
      </c>
      <c r="BE203" s="1">
        <v>118</v>
      </c>
      <c r="BF203" s="1">
        <v>4.8474576271186445</v>
      </c>
      <c r="BG203" s="1">
        <v>118</v>
      </c>
      <c r="BH203" s="1">
        <v>4.9914529914529915</v>
      </c>
      <c r="BI203" s="1">
        <v>117</v>
      </c>
    </row>
    <row r="204" spans="1:61" x14ac:dyDescent="0.25">
      <c r="A204" s="22" t="str">
        <f t="shared" si="4"/>
        <v>2011SERU otherLINGUISTICS</v>
      </c>
      <c r="B204" s="1" t="s">
        <v>93</v>
      </c>
      <c r="C204" s="1" t="s">
        <v>480</v>
      </c>
      <c r="D204" s="1" t="s">
        <v>94</v>
      </c>
      <c r="E204">
        <v>2011</v>
      </c>
      <c r="F204" s="1">
        <v>2</v>
      </c>
      <c r="G204" s="1">
        <v>362</v>
      </c>
      <c r="H204" s="1">
        <v>5.0752351097178687</v>
      </c>
      <c r="I204" s="1">
        <v>319</v>
      </c>
      <c r="J204" s="1">
        <v>5.10062893081761</v>
      </c>
      <c r="K204" s="1">
        <v>318</v>
      </c>
      <c r="L204" s="1">
        <v>4.6380952380952385</v>
      </c>
      <c r="M204" s="1">
        <v>315</v>
      </c>
      <c r="N204" s="1">
        <v>4.5471698113207548</v>
      </c>
      <c r="O204" s="1">
        <v>318</v>
      </c>
      <c r="P204" s="1">
        <v>4.1841269841269844</v>
      </c>
      <c r="Q204" s="1">
        <v>315</v>
      </c>
      <c r="R204" s="1">
        <v>5.0691823899371071</v>
      </c>
      <c r="S204" s="1">
        <v>318</v>
      </c>
      <c r="T204" s="1">
        <v>4.7350157728706623</v>
      </c>
      <c r="U204" s="1">
        <v>317</v>
      </c>
      <c r="V204" s="1">
        <v>4.2798742138364778</v>
      </c>
      <c r="W204" s="1">
        <v>318</v>
      </c>
      <c r="X204" s="1">
        <v>4.2861635220125782</v>
      </c>
      <c r="Y204" s="1">
        <v>318</v>
      </c>
      <c r="Z204" s="1">
        <v>4.2007299270072993</v>
      </c>
      <c r="AA204" s="1">
        <v>274</v>
      </c>
      <c r="AB204" s="1">
        <v>4.5128205128205128</v>
      </c>
      <c r="AC204" s="1">
        <v>273</v>
      </c>
      <c r="AD204" s="1">
        <v>4.8208955223880601</v>
      </c>
      <c r="AE204" s="1">
        <v>268</v>
      </c>
      <c r="AF204" s="1">
        <v>4.7760252365930596</v>
      </c>
      <c r="AG204" s="1">
        <v>317</v>
      </c>
      <c r="AH204" s="1">
        <v>4.3069306930693072</v>
      </c>
      <c r="AI204" s="1">
        <v>303</v>
      </c>
      <c r="AJ204" s="1">
        <v>4.2236421725239612</v>
      </c>
      <c r="AK204" s="1">
        <v>313</v>
      </c>
      <c r="AL204" s="1">
        <v>4.6031746031746028</v>
      </c>
      <c r="AM204" s="1">
        <v>315</v>
      </c>
      <c r="AN204" s="1">
        <v>4.9716088328075712</v>
      </c>
      <c r="AO204" s="1">
        <v>317</v>
      </c>
      <c r="AP204" s="1">
        <v>4.629032258064516</v>
      </c>
      <c r="AQ204" s="1">
        <v>310</v>
      </c>
      <c r="AR204" s="1">
        <v>4.4335443037974684</v>
      </c>
      <c r="AS204" s="1">
        <v>316</v>
      </c>
      <c r="AT204" s="1">
        <v>4.3575949367088604</v>
      </c>
      <c r="AU204" s="1">
        <v>316</v>
      </c>
      <c r="AV204" s="1">
        <v>4.9150943396226419</v>
      </c>
      <c r="AW204" s="1">
        <v>318</v>
      </c>
      <c r="AX204" s="1">
        <v>5.0062893081761004</v>
      </c>
      <c r="AY204" s="1">
        <v>318</v>
      </c>
      <c r="AZ204" s="1">
        <v>5.1949685534591197</v>
      </c>
      <c r="BA204" s="1">
        <v>318</v>
      </c>
      <c r="BB204" s="1">
        <v>4.5541401273885347</v>
      </c>
      <c r="BC204" s="1">
        <v>314</v>
      </c>
      <c r="BD204" s="1">
        <v>4.633440514469453</v>
      </c>
      <c r="BE204" s="1">
        <v>311</v>
      </c>
      <c r="BF204" s="1">
        <v>4.666666666666667</v>
      </c>
      <c r="BG204" s="1">
        <v>309</v>
      </c>
      <c r="BH204" s="1">
        <v>4.8530351437699677</v>
      </c>
      <c r="BI204" s="1">
        <v>313</v>
      </c>
    </row>
    <row r="205" spans="1:61" x14ac:dyDescent="0.25">
      <c r="A205" s="22" t="str">
        <f t="shared" si="4"/>
        <v>2011SERU otherCOMPARATIVE LITERATURE</v>
      </c>
      <c r="B205" s="1" t="s">
        <v>95</v>
      </c>
      <c r="C205" s="1" t="s">
        <v>480</v>
      </c>
      <c r="D205" s="1" t="s">
        <v>96</v>
      </c>
      <c r="E205">
        <v>2011</v>
      </c>
      <c r="F205" s="1">
        <v>2</v>
      </c>
      <c r="G205" s="1">
        <v>56</v>
      </c>
      <c r="H205" s="1">
        <v>4.6808510638297873</v>
      </c>
      <c r="I205" s="1">
        <v>47</v>
      </c>
      <c r="J205" s="1">
        <v>4.4255319148936172</v>
      </c>
      <c r="K205" s="1">
        <v>47</v>
      </c>
      <c r="L205" s="1">
        <v>4.8723404255319149</v>
      </c>
      <c r="M205" s="1">
        <v>47</v>
      </c>
      <c r="N205" s="1">
        <v>4.5652173913043477</v>
      </c>
      <c r="O205" s="1">
        <v>46</v>
      </c>
      <c r="P205" s="1">
        <v>5.1489361702127656</v>
      </c>
      <c r="Q205" s="1">
        <v>47</v>
      </c>
      <c r="R205" s="1">
        <v>5.208333333333333</v>
      </c>
      <c r="S205" s="1">
        <v>48</v>
      </c>
      <c r="T205" s="1">
        <v>4.9148936170212769</v>
      </c>
      <c r="U205" s="1">
        <v>47</v>
      </c>
      <c r="V205" s="1">
        <v>4.270833333333333</v>
      </c>
      <c r="W205" s="1">
        <v>48</v>
      </c>
      <c r="X205" s="1">
        <v>4.770833333333333</v>
      </c>
      <c r="Y205" s="1">
        <v>48</v>
      </c>
      <c r="Z205" s="1">
        <v>4.1086956521739131</v>
      </c>
      <c r="AA205" s="1">
        <v>46</v>
      </c>
      <c r="AB205" s="1">
        <v>4.3478260869565215</v>
      </c>
      <c r="AC205" s="1">
        <v>46</v>
      </c>
      <c r="AD205" s="1">
        <v>5.0869565217391308</v>
      </c>
      <c r="AE205" s="1">
        <v>46</v>
      </c>
      <c r="AF205" s="1">
        <v>4.958333333333333</v>
      </c>
      <c r="AG205" s="1">
        <v>48</v>
      </c>
      <c r="AH205" s="1">
        <v>3.847826086956522</v>
      </c>
      <c r="AI205" s="1">
        <v>46</v>
      </c>
      <c r="AJ205" s="1">
        <v>4.145833333333333</v>
      </c>
      <c r="AK205" s="1">
        <v>48</v>
      </c>
      <c r="AL205" s="1">
        <v>4.8125</v>
      </c>
      <c r="AM205" s="1">
        <v>48</v>
      </c>
      <c r="AN205" s="1">
        <v>5.4042553191489358</v>
      </c>
      <c r="AO205" s="1">
        <v>47</v>
      </c>
      <c r="AP205" s="1">
        <v>4.6808510638297873</v>
      </c>
      <c r="AQ205" s="1">
        <v>47</v>
      </c>
      <c r="AR205" s="1">
        <v>4.583333333333333</v>
      </c>
      <c r="AS205" s="1">
        <v>48</v>
      </c>
      <c r="AT205" s="1">
        <v>4.395833333333333</v>
      </c>
      <c r="AU205" s="1">
        <v>48</v>
      </c>
      <c r="AV205" s="1">
        <v>5.041666666666667</v>
      </c>
      <c r="AW205" s="1">
        <v>48</v>
      </c>
      <c r="AX205" s="1">
        <v>5.0625</v>
      </c>
      <c r="AY205" s="1">
        <v>48</v>
      </c>
      <c r="AZ205" s="1">
        <v>5.229166666666667</v>
      </c>
      <c r="BA205" s="1">
        <v>48</v>
      </c>
      <c r="BB205" s="1">
        <v>4.5625</v>
      </c>
      <c r="BC205" s="1">
        <v>48</v>
      </c>
      <c r="BD205" s="1">
        <v>4.8936170212765955</v>
      </c>
      <c r="BE205" s="1">
        <v>47</v>
      </c>
      <c r="BF205" s="1">
        <v>4.916666666666667</v>
      </c>
      <c r="BG205" s="1">
        <v>48</v>
      </c>
      <c r="BH205" s="1">
        <v>5.0212765957446805</v>
      </c>
      <c r="BI205" s="1">
        <v>47</v>
      </c>
    </row>
    <row r="206" spans="1:61" x14ac:dyDescent="0.25">
      <c r="A206" s="22" t="str">
        <f t="shared" si="4"/>
        <v>2011SERU otherE ASIAN LANGUAGES &amp; LITERATURE</v>
      </c>
      <c r="B206" s="1" t="s">
        <v>97</v>
      </c>
      <c r="C206" s="1" t="s">
        <v>480</v>
      </c>
      <c r="D206" s="1" t="s">
        <v>98</v>
      </c>
      <c r="E206">
        <v>2011</v>
      </c>
      <c r="F206" s="1">
        <v>2</v>
      </c>
      <c r="G206" s="1">
        <v>157</v>
      </c>
      <c r="H206" s="1">
        <v>5.0601503759398501</v>
      </c>
      <c r="I206" s="1">
        <v>133</v>
      </c>
      <c r="J206" s="1">
        <v>4.3007518796992485</v>
      </c>
      <c r="K206" s="1">
        <v>133</v>
      </c>
      <c r="L206" s="1">
        <v>4.0601503759398501</v>
      </c>
      <c r="M206" s="1">
        <v>133</v>
      </c>
      <c r="N206" s="1">
        <v>4.0902255639097742</v>
      </c>
      <c r="O206" s="1">
        <v>133</v>
      </c>
      <c r="P206" s="1">
        <v>4.1417910447761193</v>
      </c>
      <c r="Q206" s="1">
        <v>134</v>
      </c>
      <c r="R206" s="1">
        <v>4.7910447761194028</v>
      </c>
      <c r="S206" s="1">
        <v>134</v>
      </c>
      <c r="T206" s="1">
        <v>4.2781954887218046</v>
      </c>
      <c r="U206" s="1">
        <v>133</v>
      </c>
      <c r="V206" s="1">
        <v>3.9328358208955225</v>
      </c>
      <c r="W206" s="1">
        <v>134</v>
      </c>
      <c r="X206" s="1">
        <v>4.0227272727272725</v>
      </c>
      <c r="Y206" s="1">
        <v>132</v>
      </c>
      <c r="Z206" s="1">
        <v>3.9115044247787609</v>
      </c>
      <c r="AA206" s="1">
        <v>113</v>
      </c>
      <c r="AB206" s="1">
        <v>4.5044247787610621</v>
      </c>
      <c r="AC206" s="1">
        <v>113</v>
      </c>
      <c r="AD206" s="1">
        <v>4.5178571428571432</v>
      </c>
      <c r="AE206" s="1">
        <v>112</v>
      </c>
      <c r="AF206" s="1">
        <v>4.455223880597015</v>
      </c>
      <c r="AG206" s="1">
        <v>134</v>
      </c>
      <c r="AH206" s="1">
        <v>3.885496183206107</v>
      </c>
      <c r="AI206" s="1">
        <v>131</v>
      </c>
      <c r="AJ206" s="1">
        <v>4.2686567164179108</v>
      </c>
      <c r="AK206" s="1">
        <v>134</v>
      </c>
      <c r="AL206" s="1">
        <v>4.3082706766917296</v>
      </c>
      <c r="AM206" s="1">
        <v>133</v>
      </c>
      <c r="AN206" s="1">
        <v>5.0820895522388057</v>
      </c>
      <c r="AO206" s="1">
        <v>134</v>
      </c>
      <c r="AP206" s="1">
        <v>4.5909090909090908</v>
      </c>
      <c r="AQ206" s="1">
        <v>132</v>
      </c>
      <c r="AR206" s="1">
        <v>4.2180451127819545</v>
      </c>
      <c r="AS206" s="1">
        <v>133</v>
      </c>
      <c r="AT206" s="1">
        <v>4.2313432835820892</v>
      </c>
      <c r="AU206" s="1">
        <v>134</v>
      </c>
      <c r="AV206" s="1">
        <v>4.7164179104477615</v>
      </c>
      <c r="AW206" s="1">
        <v>134</v>
      </c>
      <c r="AX206" s="1">
        <v>4.8208955223880601</v>
      </c>
      <c r="AY206" s="1">
        <v>134</v>
      </c>
      <c r="AZ206" s="1">
        <v>5.0444444444444443</v>
      </c>
      <c r="BA206" s="1">
        <v>135</v>
      </c>
      <c r="BB206" s="1">
        <v>4.1818181818181817</v>
      </c>
      <c r="BC206" s="1">
        <v>132</v>
      </c>
      <c r="BD206" s="1">
        <v>4.8134328358208958</v>
      </c>
      <c r="BE206" s="1">
        <v>134</v>
      </c>
      <c r="BF206" s="1">
        <v>4.6466165413533833</v>
      </c>
      <c r="BG206" s="1">
        <v>133</v>
      </c>
      <c r="BH206" s="1">
        <v>4.7878787878787881</v>
      </c>
      <c r="BI206" s="1">
        <v>132</v>
      </c>
    </row>
    <row r="207" spans="1:61" x14ac:dyDescent="0.25">
      <c r="A207" s="22" t="str">
        <f t="shared" si="4"/>
        <v>2011SERU otherGERMAN LANGUAGES &amp; LITERATURE</v>
      </c>
      <c r="B207" s="1" t="s">
        <v>99</v>
      </c>
      <c r="C207" s="1" t="s">
        <v>480</v>
      </c>
      <c r="D207" s="1" t="s">
        <v>100</v>
      </c>
      <c r="E207">
        <v>2011</v>
      </c>
      <c r="F207" s="1">
        <v>2</v>
      </c>
      <c r="G207" s="1">
        <v>118</v>
      </c>
      <c r="H207" s="1">
        <v>5.086021505376344</v>
      </c>
      <c r="I207" s="1">
        <v>93</v>
      </c>
      <c r="J207" s="1">
        <v>4.6086956521739131</v>
      </c>
      <c r="K207" s="1">
        <v>92</v>
      </c>
      <c r="L207" s="1">
        <v>4.3369565217391308</v>
      </c>
      <c r="M207" s="1">
        <v>92</v>
      </c>
      <c r="N207" s="1">
        <v>4.311827956989247</v>
      </c>
      <c r="O207" s="1">
        <v>93</v>
      </c>
      <c r="P207" s="1">
        <v>4.397849462365591</v>
      </c>
      <c r="Q207" s="1">
        <v>93</v>
      </c>
      <c r="R207" s="1">
        <v>5.010752688172043</v>
      </c>
      <c r="S207" s="1">
        <v>93</v>
      </c>
      <c r="T207" s="1">
        <v>4.5108695652173916</v>
      </c>
      <c r="U207" s="1">
        <v>92</v>
      </c>
      <c r="V207" s="1">
        <v>3.9777777777777779</v>
      </c>
      <c r="W207" s="1">
        <v>90</v>
      </c>
      <c r="X207" s="1">
        <v>4.010752688172043</v>
      </c>
      <c r="Y207" s="1">
        <v>93</v>
      </c>
      <c r="Z207" s="1">
        <v>4.3863636363636367</v>
      </c>
      <c r="AA207" s="1">
        <v>88</v>
      </c>
      <c r="AB207" s="1">
        <v>4.8023255813953485</v>
      </c>
      <c r="AC207" s="1">
        <v>86</v>
      </c>
      <c r="AD207" s="1">
        <v>4.804597701149425</v>
      </c>
      <c r="AE207" s="1">
        <v>87</v>
      </c>
      <c r="AF207" s="1">
        <v>5</v>
      </c>
      <c r="AG207" s="1">
        <v>94</v>
      </c>
      <c r="AH207" s="1">
        <v>4.3258426966292136</v>
      </c>
      <c r="AI207" s="1">
        <v>89</v>
      </c>
      <c r="AJ207" s="1">
        <v>4.408602150537634</v>
      </c>
      <c r="AK207" s="1">
        <v>93</v>
      </c>
      <c r="AL207" s="1">
        <v>4.849462365591398</v>
      </c>
      <c r="AM207" s="1">
        <v>93</v>
      </c>
      <c r="AN207" s="1">
        <v>5.118279569892473</v>
      </c>
      <c r="AO207" s="1">
        <v>93</v>
      </c>
      <c r="AP207" s="1">
        <v>4.7752808988764048</v>
      </c>
      <c r="AQ207" s="1">
        <v>89</v>
      </c>
      <c r="AR207" s="1">
        <v>4.5888888888888886</v>
      </c>
      <c r="AS207" s="1">
        <v>90</v>
      </c>
      <c r="AT207" s="1">
        <v>4.559139784946237</v>
      </c>
      <c r="AU207" s="1">
        <v>93</v>
      </c>
      <c r="AV207" s="1">
        <v>5.139784946236559</v>
      </c>
      <c r="AW207" s="1">
        <v>93</v>
      </c>
      <c r="AX207" s="1">
        <v>5.0869565217391308</v>
      </c>
      <c r="AY207" s="1">
        <v>92</v>
      </c>
      <c r="AZ207" s="1">
        <v>5.333333333333333</v>
      </c>
      <c r="BA207" s="1">
        <v>93</v>
      </c>
      <c r="BB207" s="1">
        <v>4.3736263736263732</v>
      </c>
      <c r="BC207" s="1">
        <v>91</v>
      </c>
      <c r="BD207" s="1">
        <v>4.9673913043478262</v>
      </c>
      <c r="BE207" s="1">
        <v>92</v>
      </c>
      <c r="BF207" s="1">
        <v>4.5543478260869561</v>
      </c>
      <c r="BG207" s="1">
        <v>92</v>
      </c>
      <c r="BH207" s="1">
        <v>4.7888888888888888</v>
      </c>
      <c r="BI207" s="1">
        <v>90</v>
      </c>
    </row>
    <row r="208" spans="1:61" x14ac:dyDescent="0.25">
      <c r="A208" s="22" t="str">
        <f t="shared" si="4"/>
        <v>2011SERU otherROMANCE LANGUAGES</v>
      </c>
      <c r="B208" s="1" t="s">
        <v>101</v>
      </c>
      <c r="C208" s="1" t="s">
        <v>480</v>
      </c>
      <c r="D208" s="1" t="s">
        <v>102</v>
      </c>
      <c r="E208">
        <v>2011</v>
      </c>
      <c r="F208" s="1">
        <v>2</v>
      </c>
      <c r="G208" s="1">
        <v>574</v>
      </c>
      <c r="H208" s="1">
        <v>4.9190371991247268</v>
      </c>
      <c r="I208" s="1">
        <v>457</v>
      </c>
      <c r="J208" s="1">
        <v>4.4835164835164836</v>
      </c>
      <c r="K208" s="1">
        <v>455</v>
      </c>
      <c r="L208" s="1">
        <v>4.2422907488986787</v>
      </c>
      <c r="M208" s="1">
        <v>454</v>
      </c>
      <c r="N208" s="1">
        <v>4.2885462555066081</v>
      </c>
      <c r="O208" s="1">
        <v>454</v>
      </c>
      <c r="P208" s="1">
        <v>4.3267543859649127</v>
      </c>
      <c r="Q208" s="1">
        <v>456</v>
      </c>
      <c r="R208" s="1">
        <v>5.0528634361233484</v>
      </c>
      <c r="S208" s="1">
        <v>454</v>
      </c>
      <c r="T208" s="1">
        <v>4.528888888888889</v>
      </c>
      <c r="U208" s="1">
        <v>450</v>
      </c>
      <c r="V208" s="1">
        <v>3.9779735682819384</v>
      </c>
      <c r="W208" s="1">
        <v>454</v>
      </c>
      <c r="X208" s="1">
        <v>4.1810154525386309</v>
      </c>
      <c r="Y208" s="1">
        <v>453</v>
      </c>
      <c r="Z208" s="1">
        <v>3.900485436893204</v>
      </c>
      <c r="AA208" s="1">
        <v>412</v>
      </c>
      <c r="AB208" s="1">
        <v>4.4229828850855748</v>
      </c>
      <c r="AC208" s="1">
        <v>409</v>
      </c>
      <c r="AD208" s="1">
        <v>4.5888077858880783</v>
      </c>
      <c r="AE208" s="1">
        <v>411</v>
      </c>
      <c r="AF208" s="1">
        <v>4.5921052631578947</v>
      </c>
      <c r="AG208" s="1">
        <v>456</v>
      </c>
      <c r="AH208" s="1">
        <v>4.1678321678321675</v>
      </c>
      <c r="AI208" s="1">
        <v>429</v>
      </c>
      <c r="AJ208" s="1">
        <v>4.3654708520179373</v>
      </c>
      <c r="AK208" s="1">
        <v>446</v>
      </c>
      <c r="AL208" s="1">
        <v>4.5764966740576494</v>
      </c>
      <c r="AM208" s="1">
        <v>451</v>
      </c>
      <c r="AN208" s="1">
        <v>4.9383259911894273</v>
      </c>
      <c r="AO208" s="1">
        <v>454</v>
      </c>
      <c r="AP208" s="1">
        <v>4.6636568848758468</v>
      </c>
      <c r="AQ208" s="1">
        <v>443</v>
      </c>
      <c r="AR208" s="1">
        <v>4.2439024390243905</v>
      </c>
      <c r="AS208" s="1">
        <v>451</v>
      </c>
      <c r="AT208" s="1">
        <v>4.2241758241758243</v>
      </c>
      <c r="AU208" s="1">
        <v>455</v>
      </c>
      <c r="AV208" s="1">
        <v>4.7858719646799113</v>
      </c>
      <c r="AW208" s="1">
        <v>453</v>
      </c>
      <c r="AX208" s="1">
        <v>5.0088300220750552</v>
      </c>
      <c r="AY208" s="1">
        <v>453</v>
      </c>
      <c r="AZ208" s="1">
        <v>5.0488888888888885</v>
      </c>
      <c r="BA208" s="1">
        <v>450</v>
      </c>
      <c r="BB208" s="1">
        <v>4.2727272727272725</v>
      </c>
      <c r="BC208" s="1">
        <v>440</v>
      </c>
      <c r="BD208" s="1">
        <v>4.8584070796460175</v>
      </c>
      <c r="BE208" s="1">
        <v>452</v>
      </c>
      <c r="BF208" s="1">
        <v>4.750561797752809</v>
      </c>
      <c r="BG208" s="1">
        <v>445</v>
      </c>
      <c r="BH208" s="1">
        <v>4.8811659192825116</v>
      </c>
      <c r="BI208" s="1">
        <v>446</v>
      </c>
    </row>
    <row r="209" spans="1:61" x14ac:dyDescent="0.25">
      <c r="A209" s="22" t="str">
        <f t="shared" si="4"/>
        <v>2011SERU otherLAW</v>
      </c>
      <c r="B209" s="1" t="s">
        <v>490</v>
      </c>
      <c r="C209" s="1" t="s">
        <v>480</v>
      </c>
      <c r="D209" s="1" t="s">
        <v>491</v>
      </c>
      <c r="E209">
        <v>2011</v>
      </c>
      <c r="F209" s="1">
        <v>2</v>
      </c>
      <c r="G209" s="1">
        <v>105</v>
      </c>
      <c r="H209" s="1">
        <v>5.125</v>
      </c>
      <c r="I209" s="1">
        <v>88</v>
      </c>
      <c r="J209" s="1">
        <v>5.0909090909090908</v>
      </c>
      <c r="K209" s="1">
        <v>88</v>
      </c>
      <c r="L209" s="1">
        <v>4.7613636363636367</v>
      </c>
      <c r="M209" s="1">
        <v>88</v>
      </c>
      <c r="N209" s="1">
        <v>4.8636363636363633</v>
      </c>
      <c r="O209" s="1">
        <v>88</v>
      </c>
      <c r="P209" s="1">
        <v>4.5465116279069768</v>
      </c>
      <c r="Q209" s="1">
        <v>86</v>
      </c>
      <c r="R209" s="1">
        <v>5.5402298850574709</v>
      </c>
      <c r="S209" s="1">
        <v>87</v>
      </c>
      <c r="T209" s="1">
        <v>5</v>
      </c>
      <c r="U209" s="1">
        <v>88</v>
      </c>
      <c r="V209" s="1">
        <v>4.4318181818181817</v>
      </c>
      <c r="W209" s="1">
        <v>88</v>
      </c>
      <c r="X209" s="1">
        <v>4.666666666666667</v>
      </c>
      <c r="Y209" s="1">
        <v>87</v>
      </c>
      <c r="Z209" s="1">
        <v>4.6388888888888893</v>
      </c>
      <c r="AA209" s="1">
        <v>72</v>
      </c>
      <c r="AB209" s="1">
        <v>4.7222222222222223</v>
      </c>
      <c r="AC209" s="1">
        <v>72</v>
      </c>
      <c r="AD209" s="1">
        <v>4.873239436619718</v>
      </c>
      <c r="AE209" s="1">
        <v>71</v>
      </c>
      <c r="AF209" s="1">
        <v>4.7078651685393256</v>
      </c>
      <c r="AG209" s="1">
        <v>89</v>
      </c>
      <c r="AH209" s="1">
        <v>4.3488372093023253</v>
      </c>
      <c r="AI209" s="1">
        <v>86</v>
      </c>
      <c r="AJ209" s="1">
        <v>4.25</v>
      </c>
      <c r="AK209" s="1">
        <v>88</v>
      </c>
      <c r="AL209" s="1">
        <v>4.6516853932584272</v>
      </c>
      <c r="AM209" s="1">
        <v>89</v>
      </c>
      <c r="AN209" s="1">
        <v>5.0449438202247192</v>
      </c>
      <c r="AO209" s="1">
        <v>89</v>
      </c>
      <c r="AP209" s="1">
        <v>4.4545454545454541</v>
      </c>
      <c r="AQ209" s="1">
        <v>88</v>
      </c>
      <c r="AR209" s="1">
        <v>4.3068181818181817</v>
      </c>
      <c r="AS209" s="1">
        <v>88</v>
      </c>
      <c r="AT209" s="1">
        <v>4.01123595505618</v>
      </c>
      <c r="AU209" s="1">
        <v>89</v>
      </c>
      <c r="AV209" s="1">
        <v>4.1573033707865168</v>
      </c>
      <c r="AW209" s="1">
        <v>89</v>
      </c>
      <c r="AX209" s="1">
        <v>4.797752808988764</v>
      </c>
      <c r="AY209" s="1">
        <v>89</v>
      </c>
      <c r="AZ209" s="1">
        <v>5.2613636363636367</v>
      </c>
      <c r="BA209" s="1">
        <v>88</v>
      </c>
      <c r="BB209" s="1">
        <v>4.2727272727272725</v>
      </c>
      <c r="BC209" s="1">
        <v>88</v>
      </c>
      <c r="BD209" s="1">
        <v>4.7191011235955056</v>
      </c>
      <c r="BE209" s="1">
        <v>89</v>
      </c>
      <c r="BF209" s="1">
        <v>4.9204545454545459</v>
      </c>
      <c r="BG209" s="1">
        <v>88</v>
      </c>
      <c r="BH209" s="1">
        <v>5.0786516853932584</v>
      </c>
      <c r="BI209" s="1">
        <v>89</v>
      </c>
    </row>
    <row r="210" spans="1:61" x14ac:dyDescent="0.25">
      <c r="A210" s="22" t="str">
        <f t="shared" si="4"/>
        <v>2011SERU otherENGLISH</v>
      </c>
      <c r="B210" s="1" t="s">
        <v>103</v>
      </c>
      <c r="C210" s="1" t="s">
        <v>480</v>
      </c>
      <c r="D210" s="1" t="s">
        <v>104</v>
      </c>
      <c r="E210">
        <v>2011</v>
      </c>
      <c r="F210" s="1">
        <v>2</v>
      </c>
      <c r="G210" s="1">
        <v>1565</v>
      </c>
      <c r="H210" s="1">
        <v>4.702962962962963</v>
      </c>
      <c r="I210" s="1">
        <v>1350</v>
      </c>
      <c r="J210" s="1">
        <v>4.486245353159851</v>
      </c>
      <c r="K210" s="1">
        <v>1345</v>
      </c>
      <c r="L210" s="1">
        <v>4.5192878338278932</v>
      </c>
      <c r="M210" s="1">
        <v>1348</v>
      </c>
      <c r="N210" s="1">
        <v>4.6547619047619051</v>
      </c>
      <c r="O210" s="1">
        <v>1344</v>
      </c>
      <c r="P210" s="1">
        <v>4.7462686567164178</v>
      </c>
      <c r="Q210" s="1">
        <v>1340</v>
      </c>
      <c r="R210" s="1">
        <v>5.2605477424130278</v>
      </c>
      <c r="S210" s="1">
        <v>1351</v>
      </c>
      <c r="T210" s="1">
        <v>4.6498516320474774</v>
      </c>
      <c r="U210" s="1">
        <v>1348</v>
      </c>
      <c r="V210" s="1">
        <v>4.2785185185185188</v>
      </c>
      <c r="W210" s="1">
        <v>1350</v>
      </c>
      <c r="X210" s="1">
        <v>4.4077094143810234</v>
      </c>
      <c r="Y210" s="1">
        <v>1349</v>
      </c>
      <c r="Z210" s="1">
        <v>4.3696428571428569</v>
      </c>
      <c r="AA210" s="1">
        <v>1120</v>
      </c>
      <c r="AB210" s="1">
        <v>4.4640287769784175</v>
      </c>
      <c r="AC210" s="1">
        <v>1112</v>
      </c>
      <c r="AD210" s="1">
        <v>4.8153153153153152</v>
      </c>
      <c r="AE210" s="1">
        <v>1110</v>
      </c>
      <c r="AF210" s="1">
        <v>4.5853115727002969</v>
      </c>
      <c r="AG210" s="1">
        <v>1348</v>
      </c>
      <c r="AH210" s="1">
        <v>4.0970948012232418</v>
      </c>
      <c r="AI210" s="1">
        <v>1308</v>
      </c>
      <c r="AJ210" s="1">
        <v>4.1616541353383463</v>
      </c>
      <c r="AK210" s="1">
        <v>1330</v>
      </c>
      <c r="AL210" s="1">
        <v>4.31006006006006</v>
      </c>
      <c r="AM210" s="1">
        <v>1332</v>
      </c>
      <c r="AN210" s="1">
        <v>5.0453531598513015</v>
      </c>
      <c r="AO210" s="1">
        <v>1345</v>
      </c>
      <c r="AP210" s="1">
        <v>4.5228122662677634</v>
      </c>
      <c r="AQ210" s="1">
        <v>1337</v>
      </c>
      <c r="AR210" s="1">
        <v>4.3676360924683069</v>
      </c>
      <c r="AS210" s="1">
        <v>1341</v>
      </c>
      <c r="AT210" s="1">
        <v>4.3850148367952526</v>
      </c>
      <c r="AU210" s="1">
        <v>1348</v>
      </c>
      <c r="AV210" s="1">
        <v>4.5011119347664934</v>
      </c>
      <c r="AW210" s="1">
        <v>1349</v>
      </c>
      <c r="AX210" s="1">
        <v>4.860966542750929</v>
      </c>
      <c r="AY210" s="1">
        <v>1345</v>
      </c>
      <c r="AZ210" s="1">
        <v>5.1097834204630317</v>
      </c>
      <c r="BA210" s="1">
        <v>1339</v>
      </c>
      <c r="BB210" s="1">
        <v>4.2990232907588277</v>
      </c>
      <c r="BC210" s="1">
        <v>1331</v>
      </c>
      <c r="BD210" s="1">
        <v>4.4578313253012052</v>
      </c>
      <c r="BE210" s="1">
        <v>1328</v>
      </c>
      <c r="BF210" s="1">
        <v>4.7445529676934637</v>
      </c>
      <c r="BG210" s="1">
        <v>1331</v>
      </c>
      <c r="BH210" s="1">
        <v>4.8791291291291294</v>
      </c>
      <c r="BI210" s="1">
        <v>1332</v>
      </c>
    </row>
    <row r="211" spans="1:61" x14ac:dyDescent="0.25">
      <c r="A211" s="22" t="str">
        <f t="shared" si="4"/>
        <v>2011SERU otherCREATIVE WRITING</v>
      </c>
      <c r="B211" s="1" t="s">
        <v>492</v>
      </c>
      <c r="C211" s="1" t="s">
        <v>480</v>
      </c>
      <c r="D211" s="1" t="s">
        <v>493</v>
      </c>
      <c r="E211">
        <v>2011</v>
      </c>
      <c r="F211" s="1">
        <v>2</v>
      </c>
      <c r="G211" s="1">
        <v>137</v>
      </c>
      <c r="H211" s="1">
        <v>4.4227642276422765</v>
      </c>
      <c r="I211" s="1">
        <v>123</v>
      </c>
      <c r="J211" s="1">
        <v>4.2276422764227641</v>
      </c>
      <c r="K211" s="1">
        <v>123</v>
      </c>
      <c r="L211" s="1">
        <v>4.2950819672131146</v>
      </c>
      <c r="M211" s="1">
        <v>122</v>
      </c>
      <c r="N211" s="1">
        <v>4.4344262295081966</v>
      </c>
      <c r="O211" s="1">
        <v>122</v>
      </c>
      <c r="P211" s="1">
        <v>4.8861788617886175</v>
      </c>
      <c r="Q211" s="1">
        <v>123</v>
      </c>
      <c r="R211" s="1">
        <v>5.0813008130081299</v>
      </c>
      <c r="S211" s="1">
        <v>123</v>
      </c>
      <c r="T211" s="1">
        <v>4.6585365853658534</v>
      </c>
      <c r="U211" s="1">
        <v>123</v>
      </c>
      <c r="V211" s="1">
        <v>4.0975609756097562</v>
      </c>
      <c r="W211" s="1">
        <v>123</v>
      </c>
      <c r="X211" s="1">
        <v>4.0894308943089435</v>
      </c>
      <c r="Y211" s="1">
        <v>123</v>
      </c>
      <c r="Z211" s="1">
        <v>4.075268817204301</v>
      </c>
      <c r="AA211" s="1">
        <v>93</v>
      </c>
      <c r="AB211" s="1">
        <v>4.4239130434782608</v>
      </c>
      <c r="AC211" s="1">
        <v>92</v>
      </c>
      <c r="AD211" s="1">
        <v>4.5483870967741939</v>
      </c>
      <c r="AE211" s="1">
        <v>93</v>
      </c>
      <c r="AF211" s="1">
        <v>4.8780487804878048</v>
      </c>
      <c r="AG211" s="1">
        <v>123</v>
      </c>
      <c r="AH211" s="1">
        <v>4.1858407079646014</v>
      </c>
      <c r="AI211" s="1">
        <v>113</v>
      </c>
      <c r="AJ211" s="1">
        <v>4.4083333333333332</v>
      </c>
      <c r="AK211" s="1">
        <v>120</v>
      </c>
      <c r="AL211" s="1">
        <v>4.6416666666666666</v>
      </c>
      <c r="AM211" s="1">
        <v>120</v>
      </c>
      <c r="AN211" s="1">
        <v>5.0162601626016263</v>
      </c>
      <c r="AO211" s="1">
        <v>123</v>
      </c>
      <c r="AP211" s="1">
        <v>4.6521739130434785</v>
      </c>
      <c r="AQ211" s="1">
        <v>115</v>
      </c>
      <c r="AR211" s="1">
        <v>4.5</v>
      </c>
      <c r="AS211" s="1">
        <v>122</v>
      </c>
      <c r="AT211" s="1">
        <v>4.3577235772357721</v>
      </c>
      <c r="AU211" s="1">
        <v>123</v>
      </c>
      <c r="AV211" s="1">
        <v>4.6639344262295079</v>
      </c>
      <c r="AW211" s="1">
        <v>122</v>
      </c>
      <c r="AX211" s="1">
        <v>5.0731707317073171</v>
      </c>
      <c r="AY211" s="1">
        <v>123</v>
      </c>
      <c r="AZ211" s="1">
        <v>5.2727272727272725</v>
      </c>
      <c r="BA211" s="1">
        <v>121</v>
      </c>
      <c r="BB211" s="1">
        <v>4.4344262295081966</v>
      </c>
      <c r="BC211" s="1">
        <v>122</v>
      </c>
      <c r="BD211" s="1">
        <v>4.5327868852459012</v>
      </c>
      <c r="BE211" s="1">
        <v>122</v>
      </c>
      <c r="BF211" s="1">
        <v>4.9590163934426226</v>
      </c>
      <c r="BG211" s="1">
        <v>122</v>
      </c>
      <c r="BH211" s="1">
        <v>4.9504132231404956</v>
      </c>
      <c r="BI211" s="1">
        <v>121</v>
      </c>
    </row>
    <row r="212" spans="1:61" x14ac:dyDescent="0.25">
      <c r="A212" s="22" t="str">
        <f t="shared" si="4"/>
        <v>2011SERU otherCOMMUNITY EDUCATION PGM</v>
      </c>
      <c r="B212" s="1" t="s">
        <v>105</v>
      </c>
      <c r="C212" s="1" t="s">
        <v>480</v>
      </c>
      <c r="D212" s="1" t="s">
        <v>106</v>
      </c>
      <c r="E212">
        <v>2011</v>
      </c>
      <c r="F212" s="1">
        <v>2</v>
      </c>
      <c r="G212" s="1">
        <v>2375</v>
      </c>
      <c r="H212" s="1">
        <v>5.1588366890380311</v>
      </c>
      <c r="I212" s="1">
        <v>1788</v>
      </c>
      <c r="J212" s="1">
        <v>5.065278559369724</v>
      </c>
      <c r="K212" s="1">
        <v>1777</v>
      </c>
      <c r="L212" s="1">
        <v>4.4977452085682073</v>
      </c>
      <c r="M212" s="1">
        <v>1774</v>
      </c>
      <c r="N212" s="1">
        <v>4.4733295901179115</v>
      </c>
      <c r="O212" s="1">
        <v>1781</v>
      </c>
      <c r="P212" s="1">
        <v>4.2727784026996627</v>
      </c>
      <c r="Q212" s="1">
        <v>1778</v>
      </c>
      <c r="R212" s="1">
        <v>5.1568627450980395</v>
      </c>
      <c r="S212" s="1">
        <v>1785</v>
      </c>
      <c r="T212" s="1">
        <v>4.3941605839416056</v>
      </c>
      <c r="U212" s="1">
        <v>1781</v>
      </c>
      <c r="V212" s="1">
        <v>4.2105558674901742</v>
      </c>
      <c r="W212" s="1">
        <v>1781</v>
      </c>
      <c r="X212" s="1">
        <v>4.2870005627462016</v>
      </c>
      <c r="Y212" s="1">
        <v>1777</v>
      </c>
      <c r="AA212" s="1">
        <v>0</v>
      </c>
      <c r="AC212" s="1">
        <v>0</v>
      </c>
      <c r="AE212" s="1">
        <v>0</v>
      </c>
      <c r="AF212" s="1">
        <v>4.373318385650224</v>
      </c>
      <c r="AG212" s="1">
        <v>1784</v>
      </c>
      <c r="AH212" s="1">
        <v>4.1519352975158865</v>
      </c>
      <c r="AI212" s="1">
        <v>1731</v>
      </c>
      <c r="AJ212" s="1">
        <v>4.3295454545454541</v>
      </c>
      <c r="AK212" s="1">
        <v>1760</v>
      </c>
      <c r="AL212" s="1">
        <v>4.3947217441193347</v>
      </c>
      <c r="AM212" s="1">
        <v>1743</v>
      </c>
      <c r="AN212" s="1">
        <v>4.7512661789532924</v>
      </c>
      <c r="AO212" s="1">
        <v>1777</v>
      </c>
      <c r="AP212" s="1">
        <v>4.168728908886389</v>
      </c>
      <c r="AQ212" s="1">
        <v>1778</v>
      </c>
      <c r="AR212" s="1">
        <v>4.3248873873873874</v>
      </c>
      <c r="AS212" s="1">
        <v>1776</v>
      </c>
      <c r="AT212" s="1">
        <v>4.3863508178228994</v>
      </c>
      <c r="AU212" s="1">
        <v>1773</v>
      </c>
      <c r="AV212" s="1">
        <v>4.186659192825112</v>
      </c>
      <c r="AW212" s="1">
        <v>1784</v>
      </c>
      <c r="AX212" s="1">
        <v>4.4974676420934161</v>
      </c>
      <c r="AY212" s="1">
        <v>1777</v>
      </c>
      <c r="AZ212" s="1">
        <v>4.643059490084986</v>
      </c>
      <c r="BA212" s="1">
        <v>1765</v>
      </c>
      <c r="BB212" s="1">
        <v>4.3666476299257564</v>
      </c>
      <c r="BC212" s="1">
        <v>1751</v>
      </c>
      <c r="BD212" s="1">
        <v>4.4657142857142853</v>
      </c>
      <c r="BE212" s="1">
        <v>1750</v>
      </c>
      <c r="BF212" s="1">
        <v>4.7698048220436284</v>
      </c>
      <c r="BG212" s="1">
        <v>1742</v>
      </c>
      <c r="BH212" s="1">
        <v>4.854940034266134</v>
      </c>
      <c r="BI212" s="1">
        <v>1751</v>
      </c>
    </row>
    <row r="213" spans="1:61" x14ac:dyDescent="0.25">
      <c r="A213" s="22" t="str">
        <f t="shared" si="4"/>
        <v>2011SERU otherBIOLOGY</v>
      </c>
      <c r="B213" s="1" t="s">
        <v>107</v>
      </c>
      <c r="C213" s="1" t="s">
        <v>480</v>
      </c>
      <c r="D213" s="1" t="s">
        <v>108</v>
      </c>
      <c r="E213">
        <v>2011</v>
      </c>
      <c r="F213" s="1">
        <v>2</v>
      </c>
      <c r="G213" s="1">
        <v>4084</v>
      </c>
      <c r="H213" s="1">
        <v>5.4118980169971671</v>
      </c>
      <c r="I213" s="1">
        <v>3530</v>
      </c>
      <c r="J213" s="1">
        <v>5.2717948717948717</v>
      </c>
      <c r="K213" s="1">
        <v>3510</v>
      </c>
      <c r="L213" s="1">
        <v>4.6651441621467313</v>
      </c>
      <c r="M213" s="1">
        <v>3503</v>
      </c>
      <c r="N213" s="1">
        <v>4.5110984632896987</v>
      </c>
      <c r="O213" s="1">
        <v>3514</v>
      </c>
      <c r="P213" s="1">
        <v>4.1742750502440424</v>
      </c>
      <c r="Q213" s="1">
        <v>3483</v>
      </c>
      <c r="R213" s="1">
        <v>4.9455782312925169</v>
      </c>
      <c r="S213" s="1">
        <v>3528</v>
      </c>
      <c r="T213" s="1">
        <v>4.4657767679636464</v>
      </c>
      <c r="U213" s="1">
        <v>3521</v>
      </c>
      <c r="V213" s="1">
        <v>4.2426575420587396</v>
      </c>
      <c r="W213" s="1">
        <v>3507</v>
      </c>
      <c r="X213" s="1">
        <v>4.1488756048961006</v>
      </c>
      <c r="Y213" s="1">
        <v>3513</v>
      </c>
      <c r="Z213" s="1">
        <v>4.3267483208218094</v>
      </c>
      <c r="AA213" s="1">
        <v>2531</v>
      </c>
      <c r="AB213" s="1">
        <v>4.1311410459587954</v>
      </c>
      <c r="AC213" s="1">
        <v>2524</v>
      </c>
      <c r="AD213" s="1">
        <v>4.593322606596943</v>
      </c>
      <c r="AE213" s="1">
        <v>2486</v>
      </c>
      <c r="AF213" s="1">
        <v>4.2299602046617393</v>
      </c>
      <c r="AG213" s="1">
        <v>3518</v>
      </c>
      <c r="AH213" s="1">
        <v>4.1230147271152182</v>
      </c>
      <c r="AI213" s="1">
        <v>3463</v>
      </c>
      <c r="AJ213" s="1">
        <v>4.132667617689016</v>
      </c>
      <c r="AK213" s="1">
        <v>3505</v>
      </c>
      <c r="AL213" s="1">
        <v>4.1932797242963815</v>
      </c>
      <c r="AM213" s="1">
        <v>3482</v>
      </c>
      <c r="AN213" s="1">
        <v>4.5017123287671232</v>
      </c>
      <c r="AO213" s="1">
        <v>3504</v>
      </c>
      <c r="AP213" s="1">
        <v>4.2847360912981456</v>
      </c>
      <c r="AQ213" s="1">
        <v>3505</v>
      </c>
      <c r="AR213" s="1">
        <v>4.1787947697555428</v>
      </c>
      <c r="AS213" s="1">
        <v>3518</v>
      </c>
      <c r="AT213" s="1">
        <v>4.0964163822525599</v>
      </c>
      <c r="AU213" s="1">
        <v>3516</v>
      </c>
      <c r="AV213" s="1">
        <v>3.5417613636363638</v>
      </c>
      <c r="AW213" s="1">
        <v>3520</v>
      </c>
      <c r="AX213" s="1">
        <v>4.3192702394526794</v>
      </c>
      <c r="AY213" s="1">
        <v>3508</v>
      </c>
      <c r="AZ213" s="1">
        <v>4.8943762489294889</v>
      </c>
      <c r="BA213" s="1">
        <v>3503</v>
      </c>
      <c r="BB213" s="1">
        <v>4.2948388936412885</v>
      </c>
      <c r="BC213" s="1">
        <v>3507</v>
      </c>
      <c r="BD213" s="1">
        <v>4.3288223437949895</v>
      </c>
      <c r="BE213" s="1">
        <v>3473</v>
      </c>
      <c r="BF213" s="1">
        <v>4.682498560736903</v>
      </c>
      <c r="BG213" s="1">
        <v>3474</v>
      </c>
      <c r="BH213" s="1">
        <v>4.8244142319930576</v>
      </c>
      <c r="BI213" s="1">
        <v>3457</v>
      </c>
    </row>
    <row r="214" spans="1:61" x14ac:dyDescent="0.25">
      <c r="A214" s="22" t="str">
        <f t="shared" si="4"/>
        <v>2011SERU otherHUMAN PHYSIOLOGY</v>
      </c>
      <c r="B214" s="1" t="s">
        <v>109</v>
      </c>
      <c r="C214" s="1" t="s">
        <v>480</v>
      </c>
      <c r="D214" s="1" t="s">
        <v>110</v>
      </c>
      <c r="E214">
        <v>2011</v>
      </c>
      <c r="F214" s="1">
        <v>2</v>
      </c>
      <c r="G214" s="1">
        <v>280</v>
      </c>
      <c r="H214" s="1">
        <v>5.4115044247787614</v>
      </c>
      <c r="I214" s="1">
        <v>226</v>
      </c>
      <c r="J214" s="1">
        <v>5.2622222222222224</v>
      </c>
      <c r="K214" s="1">
        <v>225</v>
      </c>
      <c r="L214" s="1">
        <v>4.5555555555555554</v>
      </c>
      <c r="M214" s="1">
        <v>225</v>
      </c>
      <c r="N214" s="1">
        <v>4.6061946902654869</v>
      </c>
      <c r="O214" s="1">
        <v>226</v>
      </c>
      <c r="P214" s="1">
        <v>4.1422222222222222</v>
      </c>
      <c r="Q214" s="1">
        <v>225</v>
      </c>
      <c r="R214" s="1">
        <v>5.1555555555555559</v>
      </c>
      <c r="S214" s="1">
        <v>225</v>
      </c>
      <c r="T214" s="1">
        <v>4.5605381165919283</v>
      </c>
      <c r="U214" s="1">
        <v>223</v>
      </c>
      <c r="V214" s="1">
        <v>4.3155555555555551</v>
      </c>
      <c r="W214" s="1">
        <v>225</v>
      </c>
      <c r="X214" s="1">
        <v>4.2455357142857144</v>
      </c>
      <c r="Y214" s="1">
        <v>224</v>
      </c>
      <c r="Z214" s="1">
        <v>4.6801801801801801</v>
      </c>
      <c r="AA214" s="1">
        <v>222</v>
      </c>
      <c r="AB214" s="1">
        <v>4.6126126126126126</v>
      </c>
      <c r="AC214" s="1">
        <v>222</v>
      </c>
      <c r="AD214" s="1">
        <v>4.873303167420814</v>
      </c>
      <c r="AE214" s="1">
        <v>221</v>
      </c>
      <c r="AF214" s="1">
        <v>4.493273542600897</v>
      </c>
      <c r="AG214" s="1">
        <v>223</v>
      </c>
      <c r="AH214" s="1">
        <v>4.3179723502304146</v>
      </c>
      <c r="AI214" s="1">
        <v>217</v>
      </c>
      <c r="AJ214" s="1">
        <v>4.5253456221198158</v>
      </c>
      <c r="AK214" s="1">
        <v>217</v>
      </c>
      <c r="AL214" s="1">
        <v>4.5136363636363637</v>
      </c>
      <c r="AM214" s="1">
        <v>220</v>
      </c>
      <c r="AN214" s="1">
        <v>4.8475336322869955</v>
      </c>
      <c r="AO214" s="1">
        <v>223</v>
      </c>
      <c r="AP214" s="1">
        <v>4.5540540540540544</v>
      </c>
      <c r="AQ214" s="1">
        <v>222</v>
      </c>
      <c r="AR214" s="1">
        <v>4.4414414414414418</v>
      </c>
      <c r="AS214" s="1">
        <v>222</v>
      </c>
      <c r="AT214" s="1">
        <v>4.6636771300448432</v>
      </c>
      <c r="AU214" s="1">
        <v>223</v>
      </c>
      <c r="AV214" s="1">
        <v>4.8108108108108105</v>
      </c>
      <c r="AW214" s="1">
        <v>222</v>
      </c>
      <c r="AX214" s="1">
        <v>4.864253393665158</v>
      </c>
      <c r="AY214" s="1">
        <v>221</v>
      </c>
      <c r="AZ214" s="1">
        <v>5.243243243243243</v>
      </c>
      <c r="BA214" s="1">
        <v>222</v>
      </c>
      <c r="BB214" s="1">
        <v>4.5765765765765769</v>
      </c>
      <c r="BC214" s="1">
        <v>222</v>
      </c>
      <c r="BD214" s="1">
        <v>4.4660633484162897</v>
      </c>
      <c r="BE214" s="1">
        <v>221</v>
      </c>
      <c r="BF214" s="1">
        <v>4.7104072398190047</v>
      </c>
      <c r="BG214" s="1">
        <v>221</v>
      </c>
      <c r="BH214" s="1">
        <v>4.7612612612612617</v>
      </c>
      <c r="BI214" s="1">
        <v>222</v>
      </c>
    </row>
    <row r="215" spans="1:61" x14ac:dyDescent="0.25">
      <c r="A215" s="22" t="str">
        <f t="shared" si="4"/>
        <v>2011SERU otherMATHEMATICS</v>
      </c>
      <c r="B215" s="1" t="s">
        <v>111</v>
      </c>
      <c r="C215" s="1" t="s">
        <v>480</v>
      </c>
      <c r="D215" s="1" t="s">
        <v>112</v>
      </c>
      <c r="E215">
        <v>2011</v>
      </c>
      <c r="F215" s="1">
        <v>2</v>
      </c>
      <c r="G215" s="1">
        <v>815</v>
      </c>
      <c r="H215" s="1">
        <v>5.0731707317073171</v>
      </c>
      <c r="I215" s="1">
        <v>697</v>
      </c>
      <c r="J215" s="1">
        <v>5.2935251798561147</v>
      </c>
      <c r="K215" s="1">
        <v>695</v>
      </c>
      <c r="L215" s="1">
        <v>4.8144927536231883</v>
      </c>
      <c r="M215" s="1">
        <v>690</v>
      </c>
      <c r="N215" s="1">
        <v>4.4193083573487035</v>
      </c>
      <c r="O215" s="1">
        <v>694</v>
      </c>
      <c r="P215" s="1">
        <v>4.2380261248185773</v>
      </c>
      <c r="Q215" s="1">
        <v>689</v>
      </c>
      <c r="R215" s="1">
        <v>4.7745664739884397</v>
      </c>
      <c r="S215" s="1">
        <v>692</v>
      </c>
      <c r="T215" s="1">
        <v>4.3164739884393066</v>
      </c>
      <c r="U215" s="1">
        <v>692</v>
      </c>
      <c r="V215" s="1">
        <v>4.0014492753623188</v>
      </c>
      <c r="W215" s="1">
        <v>690</v>
      </c>
      <c r="X215" s="1">
        <v>3.9315866084425037</v>
      </c>
      <c r="Y215" s="1">
        <v>687</v>
      </c>
      <c r="Z215" s="1">
        <v>4.4645390070921982</v>
      </c>
      <c r="AA215" s="1">
        <v>564</v>
      </c>
      <c r="AB215" s="1">
        <v>4.2953736654804269</v>
      </c>
      <c r="AC215" s="1">
        <v>562</v>
      </c>
      <c r="AD215" s="1">
        <v>4.5809352517985609</v>
      </c>
      <c r="AE215" s="1">
        <v>556</v>
      </c>
      <c r="AF215" s="1">
        <v>4.3802008608321374</v>
      </c>
      <c r="AG215" s="1">
        <v>697</v>
      </c>
      <c r="AH215" s="1">
        <v>4.0330330330330328</v>
      </c>
      <c r="AI215" s="1">
        <v>666</v>
      </c>
      <c r="AJ215" s="1">
        <v>4.1535087719298245</v>
      </c>
      <c r="AK215" s="1">
        <v>684</v>
      </c>
      <c r="AL215" s="1">
        <v>4.3163265306122449</v>
      </c>
      <c r="AM215" s="1">
        <v>686</v>
      </c>
      <c r="AN215" s="1">
        <v>4.5518731988472618</v>
      </c>
      <c r="AO215" s="1">
        <v>694</v>
      </c>
      <c r="AP215" s="1">
        <v>4.3693430656934309</v>
      </c>
      <c r="AQ215" s="1">
        <v>685</v>
      </c>
      <c r="AR215" s="1">
        <v>4.3666666666666663</v>
      </c>
      <c r="AS215" s="1">
        <v>690</v>
      </c>
      <c r="AT215" s="1">
        <v>4.4359712230215829</v>
      </c>
      <c r="AU215" s="1">
        <v>695</v>
      </c>
      <c r="AV215" s="1">
        <v>4.5904486251808976</v>
      </c>
      <c r="AW215" s="1">
        <v>691</v>
      </c>
      <c r="AX215" s="1">
        <v>4.6757925072046111</v>
      </c>
      <c r="AY215" s="1">
        <v>694</v>
      </c>
      <c r="AZ215" s="1">
        <v>5.076368876080692</v>
      </c>
      <c r="BA215" s="1">
        <v>694</v>
      </c>
      <c r="BB215" s="1">
        <v>4.1749271137026236</v>
      </c>
      <c r="BC215" s="1">
        <v>686</v>
      </c>
      <c r="BD215" s="1">
        <v>4.1852941176470591</v>
      </c>
      <c r="BE215" s="1">
        <v>680</v>
      </c>
      <c r="BF215" s="1">
        <v>4.5743740795287184</v>
      </c>
      <c r="BG215" s="1">
        <v>679</v>
      </c>
      <c r="BH215" s="1">
        <v>4.6725663716814161</v>
      </c>
      <c r="BI215" s="1">
        <v>678</v>
      </c>
    </row>
    <row r="216" spans="1:61" x14ac:dyDescent="0.25">
      <c r="A216" s="22" t="str">
        <f t="shared" si="4"/>
        <v>2011SERU otherGENERAL SCIENCE</v>
      </c>
      <c r="B216" s="1" t="s">
        <v>113</v>
      </c>
      <c r="C216" s="1" t="s">
        <v>480</v>
      </c>
      <c r="D216" s="1" t="s">
        <v>114</v>
      </c>
      <c r="E216">
        <v>2011</v>
      </c>
      <c r="F216" s="1">
        <v>2</v>
      </c>
      <c r="G216" s="1">
        <v>322</v>
      </c>
      <c r="H216" s="1">
        <v>5.1287878787878789</v>
      </c>
      <c r="I216" s="1">
        <v>264</v>
      </c>
      <c r="J216" s="1">
        <v>5.0610687022900764</v>
      </c>
      <c r="K216" s="1">
        <v>262</v>
      </c>
      <c r="L216" s="1">
        <v>4.5114503816793894</v>
      </c>
      <c r="M216" s="1">
        <v>262</v>
      </c>
      <c r="N216" s="1">
        <v>4.3650190114068437</v>
      </c>
      <c r="O216" s="1">
        <v>263</v>
      </c>
      <c r="P216" s="1">
        <v>4.0730769230769228</v>
      </c>
      <c r="Q216" s="1">
        <v>260</v>
      </c>
      <c r="R216" s="1">
        <v>4.6197718631178706</v>
      </c>
      <c r="S216" s="1">
        <v>263</v>
      </c>
      <c r="T216" s="1">
        <v>4.243346007604563</v>
      </c>
      <c r="U216" s="1">
        <v>263</v>
      </c>
      <c r="V216" s="1">
        <v>3.9885496183206106</v>
      </c>
      <c r="W216" s="1">
        <v>262</v>
      </c>
      <c r="X216" s="1">
        <v>4.0877862595419847</v>
      </c>
      <c r="Y216" s="1">
        <v>262</v>
      </c>
      <c r="Z216" s="1">
        <v>4.375</v>
      </c>
      <c r="AA216" s="1">
        <v>8</v>
      </c>
      <c r="AB216" s="1">
        <v>4.875</v>
      </c>
      <c r="AC216" s="1">
        <v>8</v>
      </c>
      <c r="AD216" s="1">
        <v>4.625</v>
      </c>
      <c r="AE216" s="1">
        <v>8</v>
      </c>
      <c r="AF216" s="1">
        <v>4.4007633587786259</v>
      </c>
      <c r="AG216" s="1">
        <v>262</v>
      </c>
      <c r="AH216" s="1">
        <v>4.2480620155038764</v>
      </c>
      <c r="AI216" s="1">
        <v>258</v>
      </c>
      <c r="AJ216" s="1">
        <v>4.3473282442748094</v>
      </c>
      <c r="AK216" s="1">
        <v>262</v>
      </c>
      <c r="AL216" s="1">
        <v>4.2595419847328246</v>
      </c>
      <c r="AM216" s="1">
        <v>262</v>
      </c>
      <c r="AN216" s="1">
        <v>4.6221374045801529</v>
      </c>
      <c r="AO216" s="1">
        <v>262</v>
      </c>
      <c r="AP216" s="1">
        <v>4.4075471698113207</v>
      </c>
      <c r="AQ216" s="1">
        <v>265</v>
      </c>
      <c r="AR216" s="1">
        <v>4.0950570342205319</v>
      </c>
      <c r="AS216" s="1">
        <v>263</v>
      </c>
      <c r="AT216" s="1">
        <v>3.9809885931558937</v>
      </c>
      <c r="AU216" s="1">
        <v>263</v>
      </c>
      <c r="AV216" s="1">
        <v>3.7110266159695819</v>
      </c>
      <c r="AW216" s="1">
        <v>263</v>
      </c>
      <c r="AX216" s="1">
        <v>4.4828897338403042</v>
      </c>
      <c r="AY216" s="1">
        <v>263</v>
      </c>
      <c r="AZ216" s="1">
        <v>4.3041825095057034</v>
      </c>
      <c r="BA216" s="1">
        <v>263</v>
      </c>
      <c r="BB216" s="1">
        <v>4.1839080459770113</v>
      </c>
      <c r="BC216" s="1">
        <v>261</v>
      </c>
      <c r="BD216" s="1">
        <v>4.3346153846153843</v>
      </c>
      <c r="BE216" s="1">
        <v>260</v>
      </c>
      <c r="BF216" s="1">
        <v>4.6923076923076925</v>
      </c>
      <c r="BG216" s="1">
        <v>260</v>
      </c>
      <c r="BH216" s="1">
        <v>4.8282442748091601</v>
      </c>
      <c r="BI216" s="1">
        <v>262</v>
      </c>
    </row>
    <row r="217" spans="1:61" x14ac:dyDescent="0.25">
      <c r="A217" s="22" t="str">
        <f t="shared" si="4"/>
        <v>2011SERU otherINTERNATIONAL STUDIES</v>
      </c>
      <c r="B217" s="1" t="s">
        <v>115</v>
      </c>
      <c r="C217" s="1" t="s">
        <v>480</v>
      </c>
      <c r="D217" s="1" t="s">
        <v>116</v>
      </c>
      <c r="E217">
        <v>2011</v>
      </c>
      <c r="F217" s="1">
        <v>2</v>
      </c>
      <c r="G217" s="1">
        <v>196</v>
      </c>
      <c r="H217" s="1">
        <v>4.7777777777777777</v>
      </c>
      <c r="I217" s="1">
        <v>153</v>
      </c>
      <c r="J217" s="1">
        <v>4.6447368421052628</v>
      </c>
      <c r="K217" s="1">
        <v>152</v>
      </c>
      <c r="L217" s="1">
        <v>4.4342105263157894</v>
      </c>
      <c r="M217" s="1">
        <v>152</v>
      </c>
      <c r="N217" s="1">
        <v>4.3921568627450984</v>
      </c>
      <c r="O217" s="1">
        <v>153</v>
      </c>
      <c r="P217" s="1">
        <v>4.1381578947368425</v>
      </c>
      <c r="Q217" s="1">
        <v>152</v>
      </c>
      <c r="R217" s="1">
        <v>5.0662251655629138</v>
      </c>
      <c r="S217" s="1">
        <v>151</v>
      </c>
      <c r="T217" s="1">
        <v>4.6158940397350996</v>
      </c>
      <c r="U217" s="1">
        <v>151</v>
      </c>
      <c r="V217" s="1">
        <v>4.0993377483443707</v>
      </c>
      <c r="W217" s="1">
        <v>151</v>
      </c>
      <c r="X217" s="1">
        <v>4.370860927152318</v>
      </c>
      <c r="Y217" s="1">
        <v>151</v>
      </c>
      <c r="Z217" s="1">
        <v>3.8586956521739131</v>
      </c>
      <c r="AA217" s="1">
        <v>92</v>
      </c>
      <c r="AB217" s="1">
        <v>4.2045454545454541</v>
      </c>
      <c r="AC217" s="1">
        <v>88</v>
      </c>
      <c r="AD217" s="1">
        <v>4.4069767441860463</v>
      </c>
      <c r="AE217" s="1">
        <v>86</v>
      </c>
      <c r="AF217" s="1">
        <v>4.1578947368421053</v>
      </c>
      <c r="AG217" s="1">
        <v>152</v>
      </c>
      <c r="AH217" s="1">
        <v>3.9183673469387754</v>
      </c>
      <c r="AI217" s="1">
        <v>147</v>
      </c>
      <c r="AJ217" s="1">
        <v>4.1307189542483664</v>
      </c>
      <c r="AK217" s="1">
        <v>153</v>
      </c>
      <c r="AL217" s="1">
        <v>4.0130718954248366</v>
      </c>
      <c r="AM217" s="1">
        <v>153</v>
      </c>
      <c r="AN217" s="1">
        <v>4.7086092715231791</v>
      </c>
      <c r="AO217" s="1">
        <v>151</v>
      </c>
      <c r="AP217" s="1">
        <v>4.4144736842105265</v>
      </c>
      <c r="AQ217" s="1">
        <v>152</v>
      </c>
      <c r="AR217" s="1">
        <v>4.2214765100671139</v>
      </c>
      <c r="AS217" s="1">
        <v>149</v>
      </c>
      <c r="AT217" s="1">
        <v>3.7697368421052633</v>
      </c>
      <c r="AU217" s="1">
        <v>152</v>
      </c>
      <c r="AV217" s="1">
        <v>3.8300653594771243</v>
      </c>
      <c r="AW217" s="1">
        <v>153</v>
      </c>
      <c r="AX217" s="1">
        <v>4.3892617449664426</v>
      </c>
      <c r="AY217" s="1">
        <v>149</v>
      </c>
      <c r="AZ217" s="1">
        <v>4.6933333333333334</v>
      </c>
      <c r="BA217" s="1">
        <v>150</v>
      </c>
      <c r="BB217" s="1">
        <v>4.0596026490066226</v>
      </c>
      <c r="BC217" s="1">
        <v>151</v>
      </c>
      <c r="BD217" s="1">
        <v>4.522875816993464</v>
      </c>
      <c r="BE217" s="1">
        <v>153</v>
      </c>
      <c r="BF217" s="1">
        <v>4.666666666666667</v>
      </c>
      <c r="BG217" s="1">
        <v>150</v>
      </c>
      <c r="BH217" s="1">
        <v>4.7635135135135132</v>
      </c>
      <c r="BI217" s="1">
        <v>148</v>
      </c>
    </row>
    <row r="218" spans="1:61" x14ac:dyDescent="0.25">
      <c r="A218" s="22" t="str">
        <f t="shared" si="4"/>
        <v>2011SERU otherCLASSICS AND HUMANITIES</v>
      </c>
      <c r="B218" s="1" t="s">
        <v>117</v>
      </c>
      <c r="C218" s="1" t="s">
        <v>480</v>
      </c>
      <c r="D218" s="1" t="s">
        <v>118</v>
      </c>
      <c r="E218">
        <v>2011</v>
      </c>
      <c r="F218" s="1">
        <v>2</v>
      </c>
      <c r="G218" s="1">
        <v>167</v>
      </c>
      <c r="H218" s="1">
        <v>5.3133333333333335</v>
      </c>
      <c r="I218" s="1">
        <v>150</v>
      </c>
      <c r="J218" s="1">
        <v>4.4933333333333332</v>
      </c>
      <c r="K218" s="1">
        <v>150</v>
      </c>
      <c r="L218" s="1">
        <v>4.16</v>
      </c>
      <c r="M218" s="1">
        <v>150</v>
      </c>
      <c r="N218" s="1">
        <v>4.5999999999999996</v>
      </c>
      <c r="O218" s="1">
        <v>150</v>
      </c>
      <c r="P218" s="1">
        <v>3.9591836734693877</v>
      </c>
      <c r="Q218" s="1">
        <v>147</v>
      </c>
      <c r="R218" s="1">
        <v>5.0275862068965518</v>
      </c>
      <c r="S218" s="1">
        <v>145</v>
      </c>
      <c r="T218" s="1">
        <v>4.5342465753424657</v>
      </c>
      <c r="U218" s="1">
        <v>146</v>
      </c>
      <c r="V218" s="1">
        <v>3.993150684931507</v>
      </c>
      <c r="W218" s="1">
        <v>146</v>
      </c>
      <c r="X218" s="1">
        <v>4.0340136054421771</v>
      </c>
      <c r="Y218" s="1">
        <v>147</v>
      </c>
      <c r="Z218" s="1">
        <v>4.1186440677966099</v>
      </c>
      <c r="AA218" s="1">
        <v>118</v>
      </c>
      <c r="AB218" s="1">
        <v>4.6068376068376065</v>
      </c>
      <c r="AC218" s="1">
        <v>117</v>
      </c>
      <c r="AD218" s="1">
        <v>4.7966101694915251</v>
      </c>
      <c r="AE218" s="1">
        <v>118</v>
      </c>
      <c r="AF218" s="1">
        <v>4.7837837837837842</v>
      </c>
      <c r="AG218" s="1">
        <v>148</v>
      </c>
      <c r="AH218" s="1">
        <v>4.0714285714285712</v>
      </c>
      <c r="AI218" s="1">
        <v>140</v>
      </c>
      <c r="AJ218" s="1">
        <v>4.2638888888888893</v>
      </c>
      <c r="AK218" s="1">
        <v>144</v>
      </c>
      <c r="AL218" s="1">
        <v>4.6438356164383565</v>
      </c>
      <c r="AM218" s="1">
        <v>146</v>
      </c>
      <c r="AN218" s="1">
        <v>5.1917808219178081</v>
      </c>
      <c r="AO218" s="1">
        <v>146</v>
      </c>
      <c r="AP218" s="1">
        <v>4.7847222222222223</v>
      </c>
      <c r="AQ218" s="1">
        <v>144</v>
      </c>
      <c r="AR218" s="1">
        <v>4.493243243243243</v>
      </c>
      <c r="AS218" s="1">
        <v>148</v>
      </c>
      <c r="AT218" s="1">
        <v>4.3513513513513518</v>
      </c>
      <c r="AU218" s="1">
        <v>148</v>
      </c>
      <c r="AV218" s="1">
        <v>4.8590604026845634</v>
      </c>
      <c r="AW218" s="1">
        <v>149</v>
      </c>
      <c r="AX218" s="1">
        <v>5.1020408163265305</v>
      </c>
      <c r="AY218" s="1">
        <v>147</v>
      </c>
      <c r="AZ218" s="1">
        <v>5.1224489795918364</v>
      </c>
      <c r="BA218" s="1">
        <v>147</v>
      </c>
      <c r="BB218" s="1">
        <v>4.2569444444444446</v>
      </c>
      <c r="BC218" s="1">
        <v>144</v>
      </c>
      <c r="BD218" s="1">
        <v>4.7465753424657535</v>
      </c>
      <c r="BE218" s="1">
        <v>146</v>
      </c>
      <c r="BF218" s="1">
        <v>4.8275862068965516</v>
      </c>
      <c r="BG218" s="1">
        <v>145</v>
      </c>
      <c r="BH218" s="1">
        <v>4.9863945578231297</v>
      </c>
      <c r="BI218" s="1">
        <v>147</v>
      </c>
    </row>
    <row r="219" spans="1:61" x14ac:dyDescent="0.25">
      <c r="A219" s="22" t="str">
        <f t="shared" si="4"/>
        <v>2011SERU otherIS:APPLIED INFORMATION MGMT</v>
      </c>
      <c r="B219" s="1" t="s">
        <v>482</v>
      </c>
      <c r="C219" s="1" t="s">
        <v>480</v>
      </c>
      <c r="D219" s="1" t="s">
        <v>483</v>
      </c>
      <c r="E219">
        <v>2011</v>
      </c>
      <c r="F219" s="1">
        <v>2</v>
      </c>
      <c r="G219" s="1">
        <v>3201</v>
      </c>
      <c r="H219" s="1">
        <v>5.0058708414872797</v>
      </c>
      <c r="I219" s="1">
        <v>2555</v>
      </c>
      <c r="J219" s="1">
        <v>5.0078462142016473</v>
      </c>
      <c r="K219" s="1">
        <v>2549</v>
      </c>
      <c r="L219" s="1">
        <v>4.5924617196702</v>
      </c>
      <c r="M219" s="1">
        <v>2547</v>
      </c>
      <c r="N219" s="1">
        <v>4.5117924528301883</v>
      </c>
      <c r="O219" s="1">
        <v>2544</v>
      </c>
      <c r="P219" s="1">
        <v>4.3088467614533963</v>
      </c>
      <c r="Q219" s="1">
        <v>2532</v>
      </c>
      <c r="R219" s="1">
        <v>4.9585127201565555</v>
      </c>
      <c r="S219" s="1">
        <v>2555</v>
      </c>
      <c r="T219" s="1">
        <v>4.3892380204241945</v>
      </c>
      <c r="U219" s="1">
        <v>2546</v>
      </c>
      <c r="V219" s="1">
        <v>4.1875245194193802</v>
      </c>
      <c r="W219" s="1">
        <v>2549</v>
      </c>
      <c r="X219" s="1">
        <v>4.2872257053291536</v>
      </c>
      <c r="Y219" s="1">
        <v>2552</v>
      </c>
      <c r="Z219" s="1">
        <v>4.6214511041009461</v>
      </c>
      <c r="AA219" s="1">
        <v>317</v>
      </c>
      <c r="AB219" s="1">
        <v>4.6433121019108281</v>
      </c>
      <c r="AC219" s="1">
        <v>314</v>
      </c>
      <c r="AD219" s="1">
        <v>5.0063897763578273</v>
      </c>
      <c r="AE219" s="1">
        <v>313</v>
      </c>
      <c r="AF219" s="1">
        <v>4.2179386309992131</v>
      </c>
      <c r="AG219" s="1">
        <v>2542</v>
      </c>
      <c r="AH219" s="1">
        <v>4.1338928856914468</v>
      </c>
      <c r="AI219" s="1">
        <v>2502</v>
      </c>
      <c r="AJ219" s="1">
        <v>4.1353383458646613</v>
      </c>
      <c r="AK219" s="1">
        <v>2527</v>
      </c>
      <c r="AL219" s="1">
        <v>4.2218687872763416</v>
      </c>
      <c r="AM219" s="1">
        <v>2515</v>
      </c>
      <c r="AN219" s="1">
        <v>4.6811935610522184</v>
      </c>
      <c r="AO219" s="1">
        <v>2547</v>
      </c>
      <c r="AP219" s="1">
        <v>4.4208661417322839</v>
      </c>
      <c r="AQ219" s="1">
        <v>2540</v>
      </c>
      <c r="AR219" s="1">
        <v>4.1653543307086611</v>
      </c>
      <c r="AS219" s="1">
        <v>2540</v>
      </c>
      <c r="AT219" s="1">
        <v>4.0845458120330322</v>
      </c>
      <c r="AU219" s="1">
        <v>2543</v>
      </c>
      <c r="AV219" s="1">
        <v>3.7278083267871169</v>
      </c>
      <c r="AW219" s="1">
        <v>2546</v>
      </c>
      <c r="AX219" s="1">
        <v>4.221259842519685</v>
      </c>
      <c r="AY219" s="1">
        <v>2540</v>
      </c>
      <c r="AZ219" s="1">
        <v>4.3732700672202451</v>
      </c>
      <c r="BA219" s="1">
        <v>2529</v>
      </c>
      <c r="BB219" s="1">
        <v>3.9475552050473186</v>
      </c>
      <c r="BC219" s="1">
        <v>2536</v>
      </c>
      <c r="BD219" s="1">
        <v>4.2281188118811883</v>
      </c>
      <c r="BE219" s="1">
        <v>2525</v>
      </c>
      <c r="BF219" s="1">
        <v>4.5057608263806115</v>
      </c>
      <c r="BG219" s="1">
        <v>2517</v>
      </c>
      <c r="BH219" s="1">
        <v>4.7110671936758894</v>
      </c>
      <c r="BI219" s="1">
        <v>2530</v>
      </c>
    </row>
    <row r="220" spans="1:61" x14ac:dyDescent="0.25">
      <c r="A220" s="22" t="str">
        <f t="shared" si="4"/>
        <v>2011SERU otherPHILOSOPHY</v>
      </c>
      <c r="B220" s="1" t="s">
        <v>119</v>
      </c>
      <c r="C220" s="1" t="s">
        <v>480</v>
      </c>
      <c r="D220" s="1" t="s">
        <v>120</v>
      </c>
      <c r="E220">
        <v>2011</v>
      </c>
      <c r="F220" s="1">
        <v>2</v>
      </c>
      <c r="G220" s="1">
        <v>348</v>
      </c>
      <c r="H220" s="1">
        <v>4.8402777777777777</v>
      </c>
      <c r="I220" s="1">
        <v>288</v>
      </c>
      <c r="J220" s="1">
        <v>5.0940766550522651</v>
      </c>
      <c r="K220" s="1">
        <v>287</v>
      </c>
      <c r="L220" s="1">
        <v>5.28125</v>
      </c>
      <c r="M220" s="1">
        <v>288</v>
      </c>
      <c r="N220" s="1">
        <v>5.2482517482517483</v>
      </c>
      <c r="O220" s="1">
        <v>286</v>
      </c>
      <c r="P220" s="1">
        <v>4.6035087719298247</v>
      </c>
      <c r="Q220" s="1">
        <v>285</v>
      </c>
      <c r="R220" s="1">
        <v>5.1314878892733562</v>
      </c>
      <c r="S220" s="1">
        <v>289</v>
      </c>
      <c r="T220" s="1">
        <v>4.7247386759581884</v>
      </c>
      <c r="U220" s="1">
        <v>287</v>
      </c>
      <c r="V220" s="1">
        <v>4.5501730103806226</v>
      </c>
      <c r="W220" s="1">
        <v>289</v>
      </c>
      <c r="X220" s="1">
        <v>4.8461538461538458</v>
      </c>
      <c r="Y220" s="1">
        <v>286</v>
      </c>
      <c r="Z220" s="1">
        <v>4.229838709677419</v>
      </c>
      <c r="AA220" s="1">
        <v>248</v>
      </c>
      <c r="AB220" s="1">
        <v>4.3643724696356276</v>
      </c>
      <c r="AC220" s="1">
        <v>247</v>
      </c>
      <c r="AD220" s="1">
        <v>4.9349593495934956</v>
      </c>
      <c r="AE220" s="1">
        <v>246</v>
      </c>
      <c r="AF220" s="1">
        <v>4.5888501742160281</v>
      </c>
      <c r="AG220" s="1">
        <v>287</v>
      </c>
      <c r="AH220" s="1">
        <v>4.1375464684014869</v>
      </c>
      <c r="AI220" s="1">
        <v>269</v>
      </c>
      <c r="AJ220" s="1">
        <v>4.2862190812720851</v>
      </c>
      <c r="AK220" s="1">
        <v>283</v>
      </c>
      <c r="AL220" s="1">
        <v>4.4564459930313589</v>
      </c>
      <c r="AM220" s="1">
        <v>287</v>
      </c>
      <c r="AN220" s="1">
        <v>5.1626297577854672</v>
      </c>
      <c r="AO220" s="1">
        <v>289</v>
      </c>
      <c r="AP220" s="1">
        <v>4.6319444444444446</v>
      </c>
      <c r="AQ220" s="1">
        <v>288</v>
      </c>
      <c r="AR220" s="1">
        <v>4.375</v>
      </c>
      <c r="AS220" s="1">
        <v>288</v>
      </c>
      <c r="AT220" s="1">
        <v>4.4413793103448276</v>
      </c>
      <c r="AU220" s="1">
        <v>290</v>
      </c>
      <c r="AV220" s="1">
        <v>4.4982698961937713</v>
      </c>
      <c r="AW220" s="1">
        <v>289</v>
      </c>
      <c r="AX220" s="1">
        <v>4.8368055555555554</v>
      </c>
      <c r="AY220" s="1">
        <v>288</v>
      </c>
      <c r="AZ220" s="1">
        <v>5.1833910034602075</v>
      </c>
      <c r="BA220" s="1">
        <v>289</v>
      </c>
      <c r="BB220" s="1">
        <v>4.0766550522648082</v>
      </c>
      <c r="BC220" s="1">
        <v>287</v>
      </c>
      <c r="BD220" s="1">
        <v>4.1138790035587185</v>
      </c>
      <c r="BE220" s="1">
        <v>281</v>
      </c>
      <c r="BF220" s="1">
        <v>4.7597173144876326</v>
      </c>
      <c r="BG220" s="1">
        <v>283</v>
      </c>
      <c r="BH220" s="1">
        <v>4.9787234042553195</v>
      </c>
      <c r="BI220" s="1">
        <v>282</v>
      </c>
    </row>
    <row r="221" spans="1:61" x14ac:dyDescent="0.25">
      <c r="A221" s="22" t="str">
        <f t="shared" si="4"/>
        <v>2011SERU otherRELIGIOUS STUDIES</v>
      </c>
      <c r="B221" s="1" t="s">
        <v>121</v>
      </c>
      <c r="C221" s="1" t="s">
        <v>480</v>
      </c>
      <c r="D221" s="1" t="s">
        <v>122</v>
      </c>
      <c r="E221">
        <v>2011</v>
      </c>
      <c r="F221" s="1">
        <v>2</v>
      </c>
      <c r="G221" s="1">
        <v>124</v>
      </c>
      <c r="H221" s="1">
        <v>5.163636363636364</v>
      </c>
      <c r="I221" s="1">
        <v>110</v>
      </c>
      <c r="J221" s="1">
        <v>4.7272727272727275</v>
      </c>
      <c r="K221" s="1">
        <v>110</v>
      </c>
      <c r="L221" s="1">
        <v>4.7129629629629628</v>
      </c>
      <c r="M221" s="1">
        <v>108</v>
      </c>
      <c r="N221" s="1">
        <v>4.9454545454545453</v>
      </c>
      <c r="O221" s="1">
        <v>110</v>
      </c>
      <c r="P221" s="1">
        <v>4.4727272727272727</v>
      </c>
      <c r="Q221" s="1">
        <v>110</v>
      </c>
      <c r="R221" s="1">
        <v>5.2272727272727275</v>
      </c>
      <c r="S221" s="1">
        <v>110</v>
      </c>
      <c r="T221" s="1">
        <v>4.8165137614678901</v>
      </c>
      <c r="U221" s="1">
        <v>109</v>
      </c>
      <c r="V221" s="1">
        <v>4.4636363636363638</v>
      </c>
      <c r="W221" s="1">
        <v>110</v>
      </c>
      <c r="X221" s="1">
        <v>4.4272727272727277</v>
      </c>
      <c r="Y221" s="1">
        <v>110</v>
      </c>
      <c r="Z221" s="1">
        <v>4.43010752688172</v>
      </c>
      <c r="AA221" s="1">
        <v>93</v>
      </c>
      <c r="AB221" s="1">
        <v>4.6413043478260869</v>
      </c>
      <c r="AC221" s="1">
        <v>92</v>
      </c>
      <c r="AD221" s="1">
        <v>4.78494623655914</v>
      </c>
      <c r="AE221" s="1">
        <v>93</v>
      </c>
      <c r="AF221" s="1">
        <v>4.7522935779816518</v>
      </c>
      <c r="AG221" s="1">
        <v>109</v>
      </c>
      <c r="AH221" s="1">
        <v>4.1047619047619044</v>
      </c>
      <c r="AI221" s="1">
        <v>105</v>
      </c>
      <c r="AJ221" s="1">
        <v>4.2407407407407405</v>
      </c>
      <c r="AK221" s="1">
        <v>108</v>
      </c>
      <c r="AL221" s="1">
        <v>4.4444444444444446</v>
      </c>
      <c r="AM221" s="1">
        <v>108</v>
      </c>
      <c r="AN221" s="1">
        <v>5.0917431192660549</v>
      </c>
      <c r="AO221" s="1">
        <v>109</v>
      </c>
      <c r="AP221" s="1">
        <v>4.4862385321100922</v>
      </c>
      <c r="AQ221" s="1">
        <v>109</v>
      </c>
      <c r="AR221" s="1">
        <v>4.6203703703703702</v>
      </c>
      <c r="AS221" s="1">
        <v>108</v>
      </c>
      <c r="AT221" s="1">
        <v>4.6759259259259256</v>
      </c>
      <c r="AU221" s="1">
        <v>108</v>
      </c>
      <c r="AV221" s="1">
        <v>4.7155963302752291</v>
      </c>
      <c r="AW221" s="1">
        <v>109</v>
      </c>
      <c r="AX221" s="1">
        <v>4.9633027522935782</v>
      </c>
      <c r="AY221" s="1">
        <v>109</v>
      </c>
      <c r="AZ221" s="1">
        <v>5.127272727272727</v>
      </c>
      <c r="BA221" s="1">
        <v>110</v>
      </c>
      <c r="BB221" s="1">
        <v>4.4814814814814818</v>
      </c>
      <c r="BC221" s="1">
        <v>108</v>
      </c>
      <c r="BD221" s="1">
        <v>4.4727272727272727</v>
      </c>
      <c r="BE221" s="1">
        <v>110</v>
      </c>
      <c r="BF221" s="1">
        <v>4.7981651376146788</v>
      </c>
      <c r="BG221" s="1">
        <v>109</v>
      </c>
      <c r="BH221" s="1">
        <v>4.8532110091743119</v>
      </c>
      <c r="BI221" s="1">
        <v>109</v>
      </c>
    </row>
    <row r="222" spans="1:61" x14ac:dyDescent="0.25">
      <c r="A222" s="22" t="str">
        <f t="shared" si="4"/>
        <v>2011SERU otherJUDAIC STUDIES</v>
      </c>
      <c r="B222" s="1" t="s">
        <v>123</v>
      </c>
      <c r="C222" s="1" t="s">
        <v>480</v>
      </c>
      <c r="D222" s="1" t="s">
        <v>124</v>
      </c>
      <c r="E222">
        <v>2011</v>
      </c>
      <c r="F222" s="1">
        <v>2</v>
      </c>
      <c r="G222" s="1">
        <v>19</v>
      </c>
      <c r="H222" s="1">
        <v>5.1052631578947372</v>
      </c>
      <c r="I222" s="1">
        <v>19</v>
      </c>
      <c r="J222" s="1">
        <v>4.4210526315789478</v>
      </c>
      <c r="K222" s="1">
        <v>19</v>
      </c>
      <c r="L222" s="1">
        <v>4.6315789473684212</v>
      </c>
      <c r="M222" s="1">
        <v>19</v>
      </c>
      <c r="N222" s="1">
        <v>4.9473684210526319</v>
      </c>
      <c r="O222" s="1">
        <v>19</v>
      </c>
      <c r="P222" s="1">
        <v>5.1052631578947372</v>
      </c>
      <c r="Q222" s="1">
        <v>19</v>
      </c>
      <c r="R222" s="1">
        <v>5.4736842105263159</v>
      </c>
      <c r="S222" s="1">
        <v>19</v>
      </c>
      <c r="T222" s="1">
        <v>4.8421052631578947</v>
      </c>
      <c r="U222" s="1">
        <v>19</v>
      </c>
      <c r="V222" s="1">
        <v>4.6315789473684212</v>
      </c>
      <c r="W222" s="1">
        <v>19</v>
      </c>
      <c r="X222" s="1">
        <v>4.7894736842105265</v>
      </c>
      <c r="Y222" s="1">
        <v>19</v>
      </c>
      <c r="Z222" s="1">
        <v>3.3</v>
      </c>
      <c r="AA222" s="1">
        <v>10</v>
      </c>
      <c r="AB222" s="1">
        <v>3.4</v>
      </c>
      <c r="AC222" s="1">
        <v>10</v>
      </c>
      <c r="AD222" s="1">
        <v>4</v>
      </c>
      <c r="AE222" s="1">
        <v>10</v>
      </c>
      <c r="AF222" s="1">
        <v>4.3684210526315788</v>
      </c>
      <c r="AG222" s="1">
        <v>19</v>
      </c>
      <c r="AH222" s="1">
        <v>3.7222222222222223</v>
      </c>
      <c r="AI222" s="1">
        <v>18</v>
      </c>
      <c r="AJ222" s="1">
        <v>3.6842105263157894</v>
      </c>
      <c r="AK222" s="1">
        <v>19</v>
      </c>
      <c r="AL222" s="1">
        <v>4.5789473684210522</v>
      </c>
      <c r="AM222" s="1">
        <v>19</v>
      </c>
      <c r="AN222" s="1">
        <v>5.0526315789473681</v>
      </c>
      <c r="AO222" s="1">
        <v>19</v>
      </c>
      <c r="AP222" s="1">
        <v>4.2631578947368425</v>
      </c>
      <c r="AQ222" s="1">
        <v>19</v>
      </c>
      <c r="AR222" s="1">
        <v>4</v>
      </c>
      <c r="AS222" s="1">
        <v>19</v>
      </c>
      <c r="AT222" s="1">
        <v>4</v>
      </c>
      <c r="AU222" s="1">
        <v>19</v>
      </c>
      <c r="AV222" s="1">
        <v>5.0526315789473681</v>
      </c>
      <c r="AW222" s="1">
        <v>19</v>
      </c>
      <c r="AX222" s="1">
        <v>5.1052631578947372</v>
      </c>
      <c r="AY222" s="1">
        <v>19</v>
      </c>
      <c r="AZ222" s="1">
        <v>5.1052631578947372</v>
      </c>
      <c r="BA222" s="1">
        <v>19</v>
      </c>
      <c r="BB222" s="1">
        <v>4.7222222222222223</v>
      </c>
      <c r="BC222" s="1">
        <v>18</v>
      </c>
      <c r="BD222" s="1">
        <v>4.7894736842105265</v>
      </c>
      <c r="BE222" s="1">
        <v>19</v>
      </c>
      <c r="BF222" s="1">
        <v>4.7368421052631575</v>
      </c>
      <c r="BG222" s="1">
        <v>19</v>
      </c>
      <c r="BH222" s="1">
        <v>4.6315789473684212</v>
      </c>
      <c r="BI222" s="1">
        <v>19</v>
      </c>
    </row>
    <row r="223" spans="1:61" x14ac:dyDescent="0.25">
      <c r="A223" s="22" t="str">
        <f t="shared" si="4"/>
        <v>2011SERU otherCHEMISTRY</v>
      </c>
      <c r="B223" s="1" t="s">
        <v>125</v>
      </c>
      <c r="C223" s="1" t="s">
        <v>480</v>
      </c>
      <c r="D223" s="1" t="s">
        <v>126</v>
      </c>
      <c r="E223">
        <v>2011</v>
      </c>
      <c r="F223" s="1">
        <v>2</v>
      </c>
      <c r="G223" s="1">
        <v>1639</v>
      </c>
      <c r="H223" s="1">
        <v>5.3231098430813129</v>
      </c>
      <c r="I223" s="1">
        <v>1402</v>
      </c>
      <c r="J223" s="1">
        <v>5.311827956989247</v>
      </c>
      <c r="K223" s="1">
        <v>1395</v>
      </c>
      <c r="L223" s="1">
        <v>4.7047891350964974</v>
      </c>
      <c r="M223" s="1">
        <v>1399</v>
      </c>
      <c r="N223" s="1">
        <v>4.4639027877055035</v>
      </c>
      <c r="O223" s="1">
        <v>1399</v>
      </c>
      <c r="P223" s="1">
        <v>4.1356783919597992</v>
      </c>
      <c r="Q223" s="1">
        <v>1393</v>
      </c>
      <c r="R223" s="1">
        <v>4.8386866523911491</v>
      </c>
      <c r="S223" s="1">
        <v>1401</v>
      </c>
      <c r="T223" s="1">
        <v>4.4064285714285711</v>
      </c>
      <c r="U223" s="1">
        <v>1400</v>
      </c>
      <c r="V223" s="1">
        <v>4.1829878484631884</v>
      </c>
      <c r="W223" s="1">
        <v>1399</v>
      </c>
      <c r="X223" s="1">
        <v>4.061692969870875</v>
      </c>
      <c r="Y223" s="1">
        <v>1394</v>
      </c>
      <c r="Z223" s="1">
        <v>4.4058656575212867</v>
      </c>
      <c r="AA223" s="1">
        <v>1057</v>
      </c>
      <c r="AB223" s="1">
        <v>4.2184235517568851</v>
      </c>
      <c r="AC223" s="1">
        <v>1053</v>
      </c>
      <c r="AD223" s="1">
        <v>4.5879541108986617</v>
      </c>
      <c r="AE223" s="1">
        <v>1046</v>
      </c>
      <c r="AF223" s="1">
        <v>4.3729420186113099</v>
      </c>
      <c r="AG223" s="1">
        <v>1397</v>
      </c>
      <c r="AH223" s="1">
        <v>4.1131520940484938</v>
      </c>
      <c r="AI223" s="1">
        <v>1361</v>
      </c>
      <c r="AJ223" s="1">
        <v>4.2561505065123013</v>
      </c>
      <c r="AK223" s="1">
        <v>1382</v>
      </c>
      <c r="AL223" s="1">
        <v>4.407380607814761</v>
      </c>
      <c r="AM223" s="1">
        <v>1382</v>
      </c>
      <c r="AN223" s="1">
        <v>4.5488505747126435</v>
      </c>
      <c r="AO223" s="1">
        <v>1392</v>
      </c>
      <c r="AP223" s="1">
        <v>4.3591397849462368</v>
      </c>
      <c r="AQ223" s="1">
        <v>1395</v>
      </c>
      <c r="AR223" s="1">
        <v>4.2252510760401725</v>
      </c>
      <c r="AS223" s="1">
        <v>1394</v>
      </c>
      <c r="AT223" s="1">
        <v>4.3102215868477485</v>
      </c>
      <c r="AU223" s="1">
        <v>1399</v>
      </c>
      <c r="AV223" s="1">
        <v>3.8765254845656854</v>
      </c>
      <c r="AW223" s="1">
        <v>1393</v>
      </c>
      <c r="AX223" s="1">
        <v>4.4088952654232427</v>
      </c>
      <c r="AY223" s="1">
        <v>1394</v>
      </c>
      <c r="AZ223" s="1">
        <v>4.9453237410071944</v>
      </c>
      <c r="BA223" s="1">
        <v>1390</v>
      </c>
      <c r="BB223" s="1">
        <v>4.5122478386167151</v>
      </c>
      <c r="BC223" s="1">
        <v>1388</v>
      </c>
      <c r="BD223" s="1">
        <v>4.2846768336964418</v>
      </c>
      <c r="BE223" s="1">
        <v>1377</v>
      </c>
      <c r="BF223" s="1">
        <v>4.7373004354136432</v>
      </c>
      <c r="BG223" s="1">
        <v>1378</v>
      </c>
      <c r="BH223" s="1">
        <v>4.8439767779390417</v>
      </c>
      <c r="BI223" s="1">
        <v>1378</v>
      </c>
    </row>
    <row r="224" spans="1:61" x14ac:dyDescent="0.25">
      <c r="A224" s="22" t="str">
        <f t="shared" si="4"/>
        <v>2011SERU otherGEOLOGICAL SCIENCES</v>
      </c>
      <c r="B224" s="1" t="s">
        <v>127</v>
      </c>
      <c r="C224" s="1" t="s">
        <v>480</v>
      </c>
      <c r="D224" s="1" t="s">
        <v>128</v>
      </c>
      <c r="E224">
        <v>2011</v>
      </c>
      <c r="F224" s="1">
        <v>2</v>
      </c>
      <c r="G224" s="1">
        <v>214</v>
      </c>
      <c r="H224" s="1">
        <v>5.3617021276595747</v>
      </c>
      <c r="I224" s="1">
        <v>188</v>
      </c>
      <c r="J224" s="1">
        <v>5.3031914893617023</v>
      </c>
      <c r="K224" s="1">
        <v>188</v>
      </c>
      <c r="L224" s="1">
        <v>4.5882352941176467</v>
      </c>
      <c r="M224" s="1">
        <v>187</v>
      </c>
      <c r="N224" s="1">
        <v>4.5957446808510642</v>
      </c>
      <c r="O224" s="1">
        <v>188</v>
      </c>
      <c r="P224" s="1">
        <v>4.2299465240641707</v>
      </c>
      <c r="Q224" s="1">
        <v>187</v>
      </c>
      <c r="R224" s="1">
        <v>5</v>
      </c>
      <c r="S224" s="1">
        <v>189</v>
      </c>
      <c r="T224" s="1">
        <v>4.7724867724867721</v>
      </c>
      <c r="U224" s="1">
        <v>189</v>
      </c>
      <c r="V224" s="1">
        <v>4.3174603174603172</v>
      </c>
      <c r="W224" s="1">
        <v>189</v>
      </c>
      <c r="X224" s="1">
        <v>4.1746031746031749</v>
      </c>
      <c r="Y224" s="1">
        <v>189</v>
      </c>
      <c r="Z224" s="1">
        <v>4.4285714285714288</v>
      </c>
      <c r="AA224" s="1">
        <v>126</v>
      </c>
      <c r="AB224" s="1">
        <v>4.6991869918699187</v>
      </c>
      <c r="AC224" s="1">
        <v>123</v>
      </c>
      <c r="AD224" s="1">
        <v>4.9119999999999999</v>
      </c>
      <c r="AE224" s="1">
        <v>125</v>
      </c>
      <c r="AF224" s="1">
        <v>4.6719576719576716</v>
      </c>
      <c r="AG224" s="1">
        <v>189</v>
      </c>
      <c r="AH224" s="1">
        <v>4.2810810810810809</v>
      </c>
      <c r="AI224" s="1">
        <v>185</v>
      </c>
      <c r="AJ224" s="1">
        <v>4.144385026737968</v>
      </c>
      <c r="AK224" s="1">
        <v>187</v>
      </c>
      <c r="AL224" s="1">
        <v>4.4623655913978491</v>
      </c>
      <c r="AM224" s="1">
        <v>186</v>
      </c>
      <c r="AN224" s="1">
        <v>5.0534759358288772</v>
      </c>
      <c r="AO224" s="1">
        <v>187</v>
      </c>
      <c r="AP224" s="1">
        <v>4.8085106382978724</v>
      </c>
      <c r="AQ224" s="1">
        <v>188</v>
      </c>
      <c r="AR224" s="1">
        <v>4.4946236559139781</v>
      </c>
      <c r="AS224" s="1">
        <v>186</v>
      </c>
      <c r="AT224" s="1">
        <v>4.4202127659574471</v>
      </c>
      <c r="AU224" s="1">
        <v>188</v>
      </c>
      <c r="AV224" s="1">
        <v>4.71957671957672</v>
      </c>
      <c r="AW224" s="1">
        <v>189</v>
      </c>
      <c r="AX224" s="1">
        <v>4.9787234042553195</v>
      </c>
      <c r="AY224" s="1">
        <v>188</v>
      </c>
      <c r="AZ224" s="1">
        <v>5.1925133689839571</v>
      </c>
      <c r="BA224" s="1">
        <v>187</v>
      </c>
      <c r="BB224" s="1">
        <v>4.7272727272727275</v>
      </c>
      <c r="BC224" s="1">
        <v>187</v>
      </c>
      <c r="BD224" s="1">
        <v>4.4652406417112296</v>
      </c>
      <c r="BE224" s="1">
        <v>187</v>
      </c>
      <c r="BF224" s="1">
        <v>4.849462365591398</v>
      </c>
      <c r="BG224" s="1">
        <v>186</v>
      </c>
      <c r="BH224" s="1">
        <v>5</v>
      </c>
      <c r="BI224" s="1">
        <v>184</v>
      </c>
    </row>
    <row r="225" spans="1:61" x14ac:dyDescent="0.25">
      <c r="A225" s="22" t="str">
        <f t="shared" si="4"/>
        <v>2011SERU otherPHYSICS</v>
      </c>
      <c r="B225" s="1" t="s">
        <v>129</v>
      </c>
      <c r="C225" s="1" t="s">
        <v>480</v>
      </c>
      <c r="D225" s="1" t="s">
        <v>130</v>
      </c>
      <c r="E225">
        <v>2011</v>
      </c>
      <c r="F225" s="1">
        <v>2</v>
      </c>
      <c r="G225" s="1">
        <v>1015</v>
      </c>
      <c r="H225" s="1">
        <v>4.9952941176470587</v>
      </c>
      <c r="I225" s="1">
        <v>850</v>
      </c>
      <c r="J225" s="1">
        <v>5.2367491166077738</v>
      </c>
      <c r="K225" s="1">
        <v>849</v>
      </c>
      <c r="L225" s="1">
        <v>4.5877502944640751</v>
      </c>
      <c r="M225" s="1">
        <v>849</v>
      </c>
      <c r="N225" s="1">
        <v>4.1735537190082646</v>
      </c>
      <c r="O225" s="1">
        <v>847</v>
      </c>
      <c r="P225" s="1">
        <v>4.0843230403800472</v>
      </c>
      <c r="Q225" s="1">
        <v>842</v>
      </c>
      <c r="R225" s="1">
        <v>4.6552538370720189</v>
      </c>
      <c r="S225" s="1">
        <v>847</v>
      </c>
      <c r="T225" s="1">
        <v>4.2975206611570247</v>
      </c>
      <c r="U225" s="1">
        <v>847</v>
      </c>
      <c r="V225" s="1">
        <v>3.9433293978748525</v>
      </c>
      <c r="W225" s="1">
        <v>847</v>
      </c>
      <c r="X225" s="1">
        <v>3.9621301775147928</v>
      </c>
      <c r="Y225" s="1">
        <v>845</v>
      </c>
      <c r="Z225" s="1">
        <v>4.5602836879432624</v>
      </c>
      <c r="AA225" s="1">
        <v>282</v>
      </c>
      <c r="AB225" s="1">
        <v>4.3550724637681162</v>
      </c>
      <c r="AC225" s="1">
        <v>276</v>
      </c>
      <c r="AD225" s="1">
        <v>4.8115942028985508</v>
      </c>
      <c r="AE225" s="1">
        <v>276</v>
      </c>
      <c r="AF225" s="1">
        <v>4.4922894424673787</v>
      </c>
      <c r="AG225" s="1">
        <v>843</v>
      </c>
      <c r="AH225" s="1">
        <v>4.2160194174757279</v>
      </c>
      <c r="AI225" s="1">
        <v>824</v>
      </c>
      <c r="AJ225" s="1">
        <v>4.2172869147659062</v>
      </c>
      <c r="AK225" s="1">
        <v>833</v>
      </c>
      <c r="AL225" s="1">
        <v>4.4844124700239805</v>
      </c>
      <c r="AM225" s="1">
        <v>834</v>
      </c>
      <c r="AN225" s="1">
        <v>4.6820330969267143</v>
      </c>
      <c r="AO225" s="1">
        <v>846</v>
      </c>
      <c r="AP225" s="1">
        <v>4.3182359952324196</v>
      </c>
      <c r="AQ225" s="1">
        <v>839</v>
      </c>
      <c r="AR225" s="1">
        <v>4.3849821215733016</v>
      </c>
      <c r="AS225" s="1">
        <v>839</v>
      </c>
      <c r="AT225" s="1">
        <v>4.550295857988166</v>
      </c>
      <c r="AU225" s="1">
        <v>845</v>
      </c>
      <c r="AV225" s="1">
        <v>4.2565320665083135</v>
      </c>
      <c r="AW225" s="1">
        <v>842</v>
      </c>
      <c r="AX225" s="1">
        <v>4.6492271105826397</v>
      </c>
      <c r="AY225" s="1">
        <v>841</v>
      </c>
      <c r="AZ225" s="1">
        <v>5.0059311981020169</v>
      </c>
      <c r="BA225" s="1">
        <v>843</v>
      </c>
      <c r="BB225" s="1">
        <v>4.4483985765124556</v>
      </c>
      <c r="BC225" s="1">
        <v>843</v>
      </c>
      <c r="BD225" s="1">
        <v>4.4059880239520961</v>
      </c>
      <c r="BE225" s="1">
        <v>835</v>
      </c>
      <c r="BF225" s="1">
        <v>4.6977025392986702</v>
      </c>
      <c r="BG225" s="1">
        <v>827</v>
      </c>
      <c r="BH225" s="1">
        <v>4.7949336550060311</v>
      </c>
      <c r="BI225" s="1">
        <v>829</v>
      </c>
    </row>
    <row r="226" spans="1:61" x14ac:dyDescent="0.25">
      <c r="A226" s="22" t="str">
        <f t="shared" si="4"/>
        <v>2011SERU otherPSYCHOLOGY</v>
      </c>
      <c r="B226" s="1" t="s">
        <v>131</v>
      </c>
      <c r="C226" s="1" t="s">
        <v>480</v>
      </c>
      <c r="D226" s="1" t="s">
        <v>132</v>
      </c>
      <c r="E226">
        <v>2011</v>
      </c>
      <c r="F226" s="1">
        <v>2</v>
      </c>
      <c r="G226" s="1">
        <v>3293</v>
      </c>
      <c r="H226" s="1">
        <v>5.2661769849597757</v>
      </c>
      <c r="I226" s="1">
        <v>2859</v>
      </c>
      <c r="J226" s="1">
        <v>5.0084180989126619</v>
      </c>
      <c r="K226" s="1">
        <v>2851</v>
      </c>
      <c r="L226" s="1">
        <v>4.4557942937654103</v>
      </c>
      <c r="M226" s="1">
        <v>2839</v>
      </c>
      <c r="N226" s="1">
        <v>4.589122807017544</v>
      </c>
      <c r="O226" s="1">
        <v>2850</v>
      </c>
      <c r="P226" s="1">
        <v>4.146393210749646</v>
      </c>
      <c r="Q226" s="1">
        <v>2828</v>
      </c>
      <c r="R226" s="1">
        <v>5.0618881118881118</v>
      </c>
      <c r="S226" s="1">
        <v>2860</v>
      </c>
      <c r="T226" s="1">
        <v>4.5672268907563023</v>
      </c>
      <c r="U226" s="1">
        <v>2856</v>
      </c>
      <c r="V226" s="1">
        <v>4.3505082369435684</v>
      </c>
      <c r="W226" s="1">
        <v>2853</v>
      </c>
      <c r="X226" s="1">
        <v>4.256482130343378</v>
      </c>
      <c r="Y226" s="1">
        <v>2854</v>
      </c>
      <c r="Z226" s="1">
        <v>4.5179627103228741</v>
      </c>
      <c r="AA226" s="1">
        <v>2199</v>
      </c>
      <c r="AB226" s="1">
        <v>4.5157894736842108</v>
      </c>
      <c r="AC226" s="1">
        <v>2185</v>
      </c>
      <c r="AD226" s="1">
        <v>4.7663293468261267</v>
      </c>
      <c r="AE226" s="1">
        <v>2174</v>
      </c>
      <c r="AF226" s="1">
        <v>4.4620520028109629</v>
      </c>
      <c r="AG226" s="1">
        <v>2846</v>
      </c>
      <c r="AH226" s="1">
        <v>4.2075134168157424</v>
      </c>
      <c r="AI226" s="1">
        <v>2795</v>
      </c>
      <c r="AJ226" s="1">
        <v>4.326386435888379</v>
      </c>
      <c r="AK226" s="1">
        <v>2831</v>
      </c>
      <c r="AL226" s="1">
        <v>4.4029745042492916</v>
      </c>
      <c r="AM226" s="1">
        <v>2824</v>
      </c>
      <c r="AN226" s="1">
        <v>4.8247712878254747</v>
      </c>
      <c r="AO226" s="1">
        <v>2842</v>
      </c>
      <c r="AP226" s="1">
        <v>4.5119802677942209</v>
      </c>
      <c r="AQ226" s="1">
        <v>2838</v>
      </c>
      <c r="AR226" s="1">
        <v>4.3180697428672064</v>
      </c>
      <c r="AS226" s="1">
        <v>2839</v>
      </c>
      <c r="AT226" s="1">
        <v>4.3431475639677535</v>
      </c>
      <c r="AU226" s="1">
        <v>2853</v>
      </c>
      <c r="AV226" s="1">
        <v>3.9218092566619918</v>
      </c>
      <c r="AW226" s="1">
        <v>2852</v>
      </c>
      <c r="AX226" s="1">
        <v>4.5439831104855735</v>
      </c>
      <c r="AY226" s="1">
        <v>2842</v>
      </c>
      <c r="AZ226" s="1">
        <v>5.0137711864406782</v>
      </c>
      <c r="BA226" s="1">
        <v>2832</v>
      </c>
      <c r="BB226" s="1">
        <v>4.5772904138662893</v>
      </c>
      <c r="BC226" s="1">
        <v>2827</v>
      </c>
      <c r="BD226" s="1">
        <v>4.4709631728045327</v>
      </c>
      <c r="BE226" s="1">
        <v>2824</v>
      </c>
      <c r="BF226" s="1">
        <v>4.7051509769094135</v>
      </c>
      <c r="BG226" s="1">
        <v>2815</v>
      </c>
      <c r="BH226" s="1">
        <v>4.865576102418208</v>
      </c>
      <c r="BI226" s="1">
        <v>2812</v>
      </c>
    </row>
    <row r="227" spans="1:61" x14ac:dyDescent="0.25">
      <c r="A227" s="22" t="str">
        <f t="shared" si="4"/>
        <v>2011SERU otherPLANNING, PUBLIC POLICY, &amp; MGMT</v>
      </c>
      <c r="B227" s="1" t="s">
        <v>135</v>
      </c>
      <c r="C227" s="1" t="s">
        <v>480</v>
      </c>
      <c r="D227" s="1" t="s">
        <v>136</v>
      </c>
      <c r="E227">
        <v>2011</v>
      </c>
      <c r="F227" s="1">
        <v>2</v>
      </c>
      <c r="G227" s="1">
        <v>195</v>
      </c>
      <c r="H227" s="1">
        <v>4.916666666666667</v>
      </c>
      <c r="I227" s="1">
        <v>156</v>
      </c>
      <c r="J227" s="1">
        <v>5.1474358974358978</v>
      </c>
      <c r="K227" s="1">
        <v>156</v>
      </c>
      <c r="L227" s="1">
        <v>4.75</v>
      </c>
      <c r="M227" s="1">
        <v>156</v>
      </c>
      <c r="N227" s="1">
        <v>4.8525641025641022</v>
      </c>
      <c r="O227" s="1">
        <v>156</v>
      </c>
      <c r="P227" s="1">
        <v>4.5096774193548388</v>
      </c>
      <c r="Q227" s="1">
        <v>155</v>
      </c>
      <c r="R227" s="1">
        <v>5.3483870967741938</v>
      </c>
      <c r="S227" s="1">
        <v>155</v>
      </c>
      <c r="T227" s="1">
        <v>4.865384615384615</v>
      </c>
      <c r="U227" s="1">
        <v>156</v>
      </c>
      <c r="V227" s="1">
        <v>4.4025974025974026</v>
      </c>
      <c r="W227" s="1">
        <v>154</v>
      </c>
      <c r="X227" s="1">
        <v>4.4379084967320264</v>
      </c>
      <c r="Y227" s="1">
        <v>153</v>
      </c>
      <c r="Z227" s="1">
        <v>4.1224489795918364</v>
      </c>
      <c r="AA227" s="1">
        <v>147</v>
      </c>
      <c r="AB227" s="1">
        <v>4.2945205479452051</v>
      </c>
      <c r="AC227" s="1">
        <v>146</v>
      </c>
      <c r="AD227" s="1">
        <v>4.7793103448275858</v>
      </c>
      <c r="AE227" s="1">
        <v>145</v>
      </c>
      <c r="AF227" s="1">
        <v>4.6645161290322577</v>
      </c>
      <c r="AG227" s="1">
        <v>155</v>
      </c>
      <c r="AH227" s="1">
        <v>4.3576158940397347</v>
      </c>
      <c r="AI227" s="1">
        <v>151</v>
      </c>
      <c r="AJ227" s="1">
        <v>4.2692307692307692</v>
      </c>
      <c r="AK227" s="1">
        <v>156</v>
      </c>
      <c r="AL227" s="1">
        <v>4.3701298701298699</v>
      </c>
      <c r="AM227" s="1">
        <v>154</v>
      </c>
      <c r="AN227" s="1">
        <v>4.9935064935064934</v>
      </c>
      <c r="AO227" s="1">
        <v>154</v>
      </c>
      <c r="AP227" s="1">
        <v>4.5066666666666668</v>
      </c>
      <c r="AQ227" s="1">
        <v>150</v>
      </c>
      <c r="AR227" s="1">
        <v>4.2129032258064516</v>
      </c>
      <c r="AS227" s="1">
        <v>155</v>
      </c>
      <c r="AT227" s="1">
        <v>4.6794871794871797</v>
      </c>
      <c r="AU227" s="1">
        <v>156</v>
      </c>
      <c r="AV227" s="1">
        <v>5.1858974358974361</v>
      </c>
      <c r="AW227" s="1">
        <v>156</v>
      </c>
      <c r="AX227" s="1">
        <v>5.1161290322580646</v>
      </c>
      <c r="AY227" s="1">
        <v>155</v>
      </c>
      <c r="AZ227" s="1">
        <v>5.1217948717948714</v>
      </c>
      <c r="BA227" s="1">
        <v>156</v>
      </c>
      <c r="BB227" s="1">
        <v>4.125</v>
      </c>
      <c r="BC227" s="1">
        <v>152</v>
      </c>
      <c r="BD227" s="1">
        <v>4.4313725490196081</v>
      </c>
      <c r="BE227" s="1">
        <v>153</v>
      </c>
      <c r="BF227" s="1">
        <v>4.6064516129032258</v>
      </c>
      <c r="BG227" s="1">
        <v>155</v>
      </c>
      <c r="BH227" s="1">
        <v>4.7483443708609272</v>
      </c>
      <c r="BI227" s="1">
        <v>151</v>
      </c>
    </row>
    <row r="228" spans="1:61" x14ac:dyDescent="0.25">
      <c r="A228" s="22" t="str">
        <f t="shared" si="4"/>
        <v>2011SERU otherGENERAL SOCIAL SCIENCE (Bend)</v>
      </c>
      <c r="B228" s="1" t="s">
        <v>137</v>
      </c>
      <c r="C228" s="1" t="s">
        <v>480</v>
      </c>
      <c r="D228" s="1" t="s">
        <v>138</v>
      </c>
      <c r="E228">
        <v>2011</v>
      </c>
      <c r="F228" s="1">
        <v>2</v>
      </c>
      <c r="G228" s="1">
        <v>66</v>
      </c>
      <c r="H228" s="1">
        <v>5.0892857142857144</v>
      </c>
      <c r="I228" s="1">
        <v>56</v>
      </c>
      <c r="J228" s="1">
        <v>4.9642857142857144</v>
      </c>
      <c r="K228" s="1">
        <v>56</v>
      </c>
      <c r="L228" s="1">
        <v>4.5272727272727273</v>
      </c>
      <c r="M228" s="1">
        <v>55</v>
      </c>
      <c r="N228" s="1">
        <v>4.6428571428571432</v>
      </c>
      <c r="O228" s="1">
        <v>56</v>
      </c>
      <c r="P228" s="1">
        <v>4.290909090909091</v>
      </c>
      <c r="Q228" s="1">
        <v>55</v>
      </c>
      <c r="R228" s="1">
        <v>5.125</v>
      </c>
      <c r="S228" s="1">
        <v>56</v>
      </c>
      <c r="T228" s="1">
        <v>4.6727272727272728</v>
      </c>
      <c r="U228" s="1">
        <v>55</v>
      </c>
      <c r="V228" s="1">
        <v>4.1607142857142856</v>
      </c>
      <c r="W228" s="1">
        <v>56</v>
      </c>
      <c r="X228" s="1">
        <v>4.3035714285714288</v>
      </c>
      <c r="Y228" s="1">
        <v>56</v>
      </c>
      <c r="Z228" s="1">
        <v>4.5471698113207548</v>
      </c>
      <c r="AA228" s="1">
        <v>53</v>
      </c>
      <c r="AB228" s="1">
        <v>4.5384615384615383</v>
      </c>
      <c r="AC228" s="1">
        <v>52</v>
      </c>
      <c r="AD228" s="1">
        <v>4.8039215686274508</v>
      </c>
      <c r="AE228" s="1">
        <v>51</v>
      </c>
      <c r="AF228" s="1">
        <v>4.5185185185185182</v>
      </c>
      <c r="AG228" s="1">
        <v>54</v>
      </c>
      <c r="AH228" s="1">
        <v>4.0576923076923075</v>
      </c>
      <c r="AI228" s="1">
        <v>52</v>
      </c>
      <c r="AJ228" s="1">
        <v>4.6851851851851851</v>
      </c>
      <c r="AK228" s="1">
        <v>54</v>
      </c>
      <c r="AL228" s="1">
        <v>4.6923076923076925</v>
      </c>
      <c r="AM228" s="1">
        <v>52</v>
      </c>
      <c r="AN228" s="1">
        <v>4.7962962962962967</v>
      </c>
      <c r="AO228" s="1">
        <v>54</v>
      </c>
      <c r="AP228" s="1">
        <v>4.3703703703703702</v>
      </c>
      <c r="AQ228" s="1">
        <v>54</v>
      </c>
      <c r="AR228" s="1">
        <v>4.6296296296296298</v>
      </c>
      <c r="AS228" s="1">
        <v>54</v>
      </c>
      <c r="AT228" s="1">
        <v>4.6545454545454543</v>
      </c>
      <c r="AU228" s="1">
        <v>55</v>
      </c>
      <c r="AV228" s="1">
        <v>4.6851851851851851</v>
      </c>
      <c r="AW228" s="1">
        <v>54</v>
      </c>
      <c r="AX228" s="1">
        <v>4.9090909090909092</v>
      </c>
      <c r="AY228" s="1">
        <v>55</v>
      </c>
      <c r="AZ228" s="1">
        <v>4.8518518518518521</v>
      </c>
      <c r="BA228" s="1">
        <v>54</v>
      </c>
      <c r="BB228" s="1">
        <v>4.7222222222222223</v>
      </c>
      <c r="BC228" s="1">
        <v>54</v>
      </c>
      <c r="BD228" s="1">
        <v>4.7358490566037732</v>
      </c>
      <c r="BE228" s="1">
        <v>53</v>
      </c>
      <c r="BF228" s="1">
        <v>4.8703703703703702</v>
      </c>
      <c r="BG228" s="1">
        <v>54</v>
      </c>
      <c r="BH228" s="1">
        <v>4.9245283018867925</v>
      </c>
      <c r="BI228" s="1">
        <v>53</v>
      </c>
    </row>
    <row r="229" spans="1:61" x14ac:dyDescent="0.25">
      <c r="A229" s="22" t="str">
        <f t="shared" si="4"/>
        <v>2011SERU otherANTHROPOLOGY</v>
      </c>
      <c r="B229" s="1" t="s">
        <v>139</v>
      </c>
      <c r="C229" s="1" t="s">
        <v>480</v>
      </c>
      <c r="D229" s="1" t="s">
        <v>140</v>
      </c>
      <c r="E229">
        <v>2011</v>
      </c>
      <c r="F229" s="1">
        <v>2</v>
      </c>
      <c r="G229" s="1">
        <v>923</v>
      </c>
      <c r="H229" s="1">
        <v>5.0965770171149147</v>
      </c>
      <c r="I229" s="1">
        <v>818</v>
      </c>
      <c r="J229" s="1">
        <v>4.8884803921568629</v>
      </c>
      <c r="K229" s="1">
        <v>816</v>
      </c>
      <c r="L229" s="1">
        <v>4.4938423645320196</v>
      </c>
      <c r="M229" s="1">
        <v>812</v>
      </c>
      <c r="N229" s="1">
        <v>4.6908866995073888</v>
      </c>
      <c r="O229" s="1">
        <v>812</v>
      </c>
      <c r="P229" s="1">
        <v>4.3164400494437576</v>
      </c>
      <c r="Q229" s="1">
        <v>809</v>
      </c>
      <c r="R229" s="1">
        <v>5.1738066095471238</v>
      </c>
      <c r="S229" s="1">
        <v>817</v>
      </c>
      <c r="T229" s="1">
        <v>4.7398773006134967</v>
      </c>
      <c r="U229" s="1">
        <v>815</v>
      </c>
      <c r="V229" s="1">
        <v>4.4492044063647489</v>
      </c>
      <c r="W229" s="1">
        <v>817</v>
      </c>
      <c r="X229" s="1">
        <v>4.4098765432098768</v>
      </c>
      <c r="Y229" s="1">
        <v>810</v>
      </c>
      <c r="Z229" s="1">
        <v>4.4613095238095237</v>
      </c>
      <c r="AA229" s="1">
        <v>672</v>
      </c>
      <c r="AB229" s="1">
        <v>4.4828101644245146</v>
      </c>
      <c r="AC229" s="1">
        <v>669</v>
      </c>
      <c r="AD229" s="1">
        <v>4.8524096385542173</v>
      </c>
      <c r="AE229" s="1">
        <v>664</v>
      </c>
      <c r="AF229" s="1">
        <v>4.5787545787545785</v>
      </c>
      <c r="AG229" s="1">
        <v>819</v>
      </c>
      <c r="AH229" s="1">
        <v>4.2487373737373737</v>
      </c>
      <c r="AI229" s="1">
        <v>792</v>
      </c>
      <c r="AJ229" s="1">
        <v>4.3193588162762024</v>
      </c>
      <c r="AK229" s="1">
        <v>811</v>
      </c>
      <c r="AL229" s="1">
        <v>4.560885608856089</v>
      </c>
      <c r="AM229" s="1">
        <v>813</v>
      </c>
      <c r="AN229" s="1">
        <v>4.931119311193112</v>
      </c>
      <c r="AO229" s="1">
        <v>813</v>
      </c>
      <c r="AP229" s="1">
        <v>4.6980440097799514</v>
      </c>
      <c r="AQ229" s="1">
        <v>818</v>
      </c>
      <c r="AR229" s="1">
        <v>4.5703794369645045</v>
      </c>
      <c r="AS229" s="1">
        <v>817</v>
      </c>
      <c r="AT229" s="1">
        <v>4.5153374233128831</v>
      </c>
      <c r="AU229" s="1">
        <v>815</v>
      </c>
      <c r="AV229" s="1">
        <v>4.3557457212713935</v>
      </c>
      <c r="AW229" s="1">
        <v>818</v>
      </c>
      <c r="AX229" s="1">
        <v>4.7076167076167073</v>
      </c>
      <c r="AY229" s="1">
        <v>814</v>
      </c>
      <c r="AZ229" s="1">
        <v>5.0369458128078817</v>
      </c>
      <c r="BA229" s="1">
        <v>812</v>
      </c>
      <c r="BB229" s="1">
        <v>4.4056372549019605</v>
      </c>
      <c r="BC229" s="1">
        <v>816</v>
      </c>
      <c r="BD229" s="1">
        <v>4.7058096415327562</v>
      </c>
      <c r="BE229" s="1">
        <v>809</v>
      </c>
      <c r="BF229" s="1">
        <v>4.7846534653465342</v>
      </c>
      <c r="BG229" s="1">
        <v>808</v>
      </c>
      <c r="BH229" s="1">
        <v>4.9025893958076452</v>
      </c>
      <c r="BI229" s="1">
        <v>811</v>
      </c>
    </row>
    <row r="230" spans="1:61" x14ac:dyDescent="0.25">
      <c r="A230" s="22" t="str">
        <f t="shared" si="4"/>
        <v>2011SERU otherECONOMICS</v>
      </c>
      <c r="B230" s="1" t="s">
        <v>141</v>
      </c>
      <c r="C230" s="1" t="s">
        <v>480</v>
      </c>
      <c r="D230" s="1" t="s">
        <v>142</v>
      </c>
      <c r="E230">
        <v>2011</v>
      </c>
      <c r="F230" s="1">
        <v>2</v>
      </c>
      <c r="G230" s="1">
        <v>1721</v>
      </c>
      <c r="H230" s="1">
        <v>4.881104033970276</v>
      </c>
      <c r="I230" s="1">
        <v>1413</v>
      </c>
      <c r="J230" s="1">
        <v>4.931156848828957</v>
      </c>
      <c r="K230" s="1">
        <v>1409</v>
      </c>
      <c r="L230" s="1">
        <v>4.5195451314854296</v>
      </c>
      <c r="M230" s="1">
        <v>1407</v>
      </c>
      <c r="N230" s="1">
        <v>4.3881766381766383</v>
      </c>
      <c r="O230" s="1">
        <v>1404</v>
      </c>
      <c r="P230" s="1">
        <v>3.8563259471050753</v>
      </c>
      <c r="Q230" s="1">
        <v>1399</v>
      </c>
      <c r="R230" s="1">
        <v>4.7907801418439719</v>
      </c>
      <c r="S230" s="1">
        <v>1410</v>
      </c>
      <c r="T230" s="1">
        <v>4.347795163584637</v>
      </c>
      <c r="U230" s="1">
        <v>1406</v>
      </c>
      <c r="V230" s="1">
        <v>4.1102418207681364</v>
      </c>
      <c r="W230" s="1">
        <v>1406</v>
      </c>
      <c r="X230" s="1">
        <v>4.1010752688172047</v>
      </c>
      <c r="Y230" s="1">
        <v>1395</v>
      </c>
      <c r="Z230" s="1">
        <v>4.0487394957983192</v>
      </c>
      <c r="AA230" s="1">
        <v>1190</v>
      </c>
      <c r="AB230" s="1">
        <v>4.1880269814502533</v>
      </c>
      <c r="AC230" s="1">
        <v>1186</v>
      </c>
      <c r="AD230" s="1">
        <v>4.399659863945578</v>
      </c>
      <c r="AE230" s="1">
        <v>1176</v>
      </c>
      <c r="AF230" s="1">
        <v>4.2593639575971736</v>
      </c>
      <c r="AG230" s="1">
        <v>1415</v>
      </c>
      <c r="AH230" s="1">
        <v>4.0303030303030303</v>
      </c>
      <c r="AI230" s="1">
        <v>1386</v>
      </c>
      <c r="AJ230" s="1">
        <v>4.1193709792709079</v>
      </c>
      <c r="AK230" s="1">
        <v>1399</v>
      </c>
      <c r="AL230" s="1">
        <v>4.2162740899357605</v>
      </c>
      <c r="AM230" s="1">
        <v>1401</v>
      </c>
      <c r="AN230" s="1">
        <v>4.5024805102764001</v>
      </c>
      <c r="AO230" s="1">
        <v>1411</v>
      </c>
      <c r="AP230" s="1">
        <v>4.1018518518518521</v>
      </c>
      <c r="AQ230" s="1">
        <v>1404</v>
      </c>
      <c r="AR230" s="1">
        <v>4.2063829787234042</v>
      </c>
      <c r="AS230" s="1">
        <v>1410</v>
      </c>
      <c r="AT230" s="1">
        <v>4.2857142857142856</v>
      </c>
      <c r="AU230" s="1">
        <v>1414</v>
      </c>
      <c r="AV230" s="1">
        <v>3.8557284299858559</v>
      </c>
      <c r="AW230" s="1">
        <v>1414</v>
      </c>
      <c r="AX230" s="1">
        <v>4.3790896159317212</v>
      </c>
      <c r="AY230" s="1">
        <v>1406</v>
      </c>
      <c r="AZ230" s="1">
        <v>4.500712250712251</v>
      </c>
      <c r="BA230" s="1">
        <v>1404</v>
      </c>
      <c r="BB230" s="1">
        <v>3.9608540925266902</v>
      </c>
      <c r="BC230" s="1">
        <v>1405</v>
      </c>
      <c r="BD230" s="1">
        <v>4.2215868477483918</v>
      </c>
      <c r="BE230" s="1">
        <v>1399</v>
      </c>
      <c r="BF230" s="1">
        <v>4.5904558404558404</v>
      </c>
      <c r="BG230" s="1">
        <v>1404</v>
      </c>
      <c r="BH230" s="1">
        <v>4.7433501078360889</v>
      </c>
      <c r="BI230" s="1">
        <v>1391</v>
      </c>
    </row>
    <row r="231" spans="1:61" x14ac:dyDescent="0.25">
      <c r="A231" s="22" t="str">
        <f t="shared" si="4"/>
        <v>2011SERU otherGEOGRAPHY</v>
      </c>
      <c r="B231" s="1" t="s">
        <v>143</v>
      </c>
      <c r="C231" s="1" t="s">
        <v>480</v>
      </c>
      <c r="D231" s="1" t="s">
        <v>144</v>
      </c>
      <c r="E231">
        <v>2011</v>
      </c>
      <c r="F231" s="1">
        <v>2</v>
      </c>
      <c r="G231" s="1">
        <v>206</v>
      </c>
      <c r="H231" s="1">
        <v>4.8971428571428568</v>
      </c>
      <c r="I231" s="1">
        <v>175</v>
      </c>
      <c r="J231" s="1">
        <v>4.8971428571428568</v>
      </c>
      <c r="K231" s="1">
        <v>175</v>
      </c>
      <c r="L231" s="1">
        <v>4.3908045977011492</v>
      </c>
      <c r="M231" s="1">
        <v>174</v>
      </c>
      <c r="N231" s="1">
        <v>4.5517241379310347</v>
      </c>
      <c r="O231" s="1">
        <v>174</v>
      </c>
      <c r="P231" s="1">
        <v>4.3063583815028901</v>
      </c>
      <c r="Q231" s="1">
        <v>173</v>
      </c>
      <c r="R231" s="1">
        <v>4.9080459770114944</v>
      </c>
      <c r="S231" s="1">
        <v>174</v>
      </c>
      <c r="T231" s="1">
        <v>4.568965517241379</v>
      </c>
      <c r="U231" s="1">
        <v>174</v>
      </c>
      <c r="V231" s="1">
        <v>4.2413793103448274</v>
      </c>
      <c r="W231" s="1">
        <v>174</v>
      </c>
      <c r="X231" s="1">
        <v>4.1744186046511631</v>
      </c>
      <c r="Y231" s="1">
        <v>172</v>
      </c>
      <c r="Z231" s="1">
        <v>4.4630872483221475</v>
      </c>
      <c r="AA231" s="1">
        <v>149</v>
      </c>
      <c r="AB231" s="1">
        <v>4.7046979865771812</v>
      </c>
      <c r="AC231" s="1">
        <v>149</v>
      </c>
      <c r="AD231" s="1">
        <v>5.006756756756757</v>
      </c>
      <c r="AE231" s="1">
        <v>148</v>
      </c>
      <c r="AF231" s="1">
        <v>4.7329545454545459</v>
      </c>
      <c r="AG231" s="1">
        <v>176</v>
      </c>
      <c r="AH231" s="1">
        <v>4.2760736196319016</v>
      </c>
      <c r="AI231" s="1">
        <v>163</v>
      </c>
      <c r="AJ231" s="1">
        <v>4.497109826589595</v>
      </c>
      <c r="AK231" s="1">
        <v>173</v>
      </c>
      <c r="AL231" s="1">
        <v>4.8505747126436782</v>
      </c>
      <c r="AM231" s="1">
        <v>174</v>
      </c>
      <c r="AN231" s="1">
        <v>5.1142857142857139</v>
      </c>
      <c r="AO231" s="1">
        <v>175</v>
      </c>
      <c r="AP231" s="1">
        <v>4.6761363636363633</v>
      </c>
      <c r="AQ231" s="1">
        <v>176</v>
      </c>
      <c r="AR231" s="1">
        <v>4.4375</v>
      </c>
      <c r="AS231" s="1">
        <v>176</v>
      </c>
      <c r="AT231" s="1">
        <v>4.406779661016949</v>
      </c>
      <c r="AU231" s="1">
        <v>177</v>
      </c>
      <c r="AV231" s="1">
        <v>4.5511363636363633</v>
      </c>
      <c r="AW231" s="1">
        <v>176</v>
      </c>
      <c r="AX231" s="1">
        <v>4.84</v>
      </c>
      <c r="AY231" s="1">
        <v>175</v>
      </c>
      <c r="AZ231" s="1">
        <v>4.8505747126436782</v>
      </c>
      <c r="BA231" s="1">
        <v>174</v>
      </c>
      <c r="BB231" s="1">
        <v>4.3410404624277454</v>
      </c>
      <c r="BC231" s="1">
        <v>173</v>
      </c>
      <c r="BD231" s="1">
        <v>4.4127906976744189</v>
      </c>
      <c r="BE231" s="1">
        <v>172</v>
      </c>
      <c r="BF231" s="1">
        <v>4.7102272727272725</v>
      </c>
      <c r="BG231" s="1">
        <v>176</v>
      </c>
      <c r="BH231" s="1">
        <v>4.8587570621468927</v>
      </c>
      <c r="BI231" s="1">
        <v>177</v>
      </c>
    </row>
    <row r="232" spans="1:61" x14ac:dyDescent="0.25">
      <c r="A232" s="22" t="str">
        <f t="shared" si="4"/>
        <v>2011SERU otherPOLITICAL SCIENCE</v>
      </c>
      <c r="B232" s="1" t="s">
        <v>145</v>
      </c>
      <c r="C232" s="1" t="s">
        <v>480</v>
      </c>
      <c r="D232" s="1" t="s">
        <v>146</v>
      </c>
      <c r="E232">
        <v>2011</v>
      </c>
      <c r="F232" s="1">
        <v>2</v>
      </c>
      <c r="G232" s="1">
        <v>2366</v>
      </c>
      <c r="H232" s="1">
        <v>5.0009900990099005</v>
      </c>
      <c r="I232" s="1">
        <v>2020</v>
      </c>
      <c r="J232" s="1">
        <v>4.9204375932371951</v>
      </c>
      <c r="K232" s="1">
        <v>2011</v>
      </c>
      <c r="L232" s="1">
        <v>4.7616915422885571</v>
      </c>
      <c r="M232" s="1">
        <v>2010</v>
      </c>
      <c r="N232" s="1">
        <v>4.7776669990029914</v>
      </c>
      <c r="O232" s="1">
        <v>2006</v>
      </c>
      <c r="P232" s="1">
        <v>4.3278360819590205</v>
      </c>
      <c r="Q232" s="1">
        <v>2001</v>
      </c>
      <c r="R232" s="1">
        <v>5.2719167904903417</v>
      </c>
      <c r="S232" s="1">
        <v>2019</v>
      </c>
      <c r="T232" s="1">
        <v>4.7975186104218359</v>
      </c>
      <c r="U232" s="1">
        <v>2015</v>
      </c>
      <c r="V232" s="1">
        <v>4.4719324391455535</v>
      </c>
      <c r="W232" s="1">
        <v>2013</v>
      </c>
      <c r="X232" s="1">
        <v>4.4502487562189055</v>
      </c>
      <c r="Y232" s="1">
        <v>2010</v>
      </c>
      <c r="Z232" s="1">
        <v>4.3883076923076922</v>
      </c>
      <c r="AA232" s="1">
        <v>1625</v>
      </c>
      <c r="AB232" s="1">
        <v>4.3197278911564627</v>
      </c>
      <c r="AC232" s="1">
        <v>1617</v>
      </c>
      <c r="AD232" s="1">
        <v>4.8371659415786201</v>
      </c>
      <c r="AE232" s="1">
        <v>1609</v>
      </c>
      <c r="AF232" s="1">
        <v>4.4625374625374628</v>
      </c>
      <c r="AG232" s="1">
        <v>2002</v>
      </c>
      <c r="AH232" s="1">
        <v>4.093429158110883</v>
      </c>
      <c r="AI232" s="1">
        <v>1948</v>
      </c>
      <c r="AJ232" s="1">
        <v>4.2376636455186301</v>
      </c>
      <c r="AK232" s="1">
        <v>1986</v>
      </c>
      <c r="AL232" s="1">
        <v>4.3672032193158952</v>
      </c>
      <c r="AM232" s="1">
        <v>1988</v>
      </c>
      <c r="AN232" s="1">
        <v>4.9053580370555832</v>
      </c>
      <c r="AO232" s="1">
        <v>1997</v>
      </c>
      <c r="AP232" s="1">
        <v>4.4446115288220556</v>
      </c>
      <c r="AQ232" s="1">
        <v>1995</v>
      </c>
      <c r="AR232" s="1">
        <v>4.3585000000000003</v>
      </c>
      <c r="AS232" s="1">
        <v>2000</v>
      </c>
      <c r="AT232" s="1">
        <v>4.4601196410767701</v>
      </c>
      <c r="AU232" s="1">
        <v>2006</v>
      </c>
      <c r="AV232" s="1">
        <v>4.1672473867595823</v>
      </c>
      <c r="AW232" s="1">
        <v>2009</v>
      </c>
      <c r="AX232" s="1">
        <v>4.6430707876370887</v>
      </c>
      <c r="AY232" s="1">
        <v>2006</v>
      </c>
      <c r="AZ232" s="1">
        <v>5.0301962757926519</v>
      </c>
      <c r="BA232" s="1">
        <v>1987</v>
      </c>
      <c r="BB232" s="1">
        <v>4.2541436464088394</v>
      </c>
      <c r="BC232" s="1">
        <v>1991</v>
      </c>
      <c r="BD232" s="1">
        <v>4.5784708249496981</v>
      </c>
      <c r="BE232" s="1">
        <v>1988</v>
      </c>
      <c r="BF232" s="1">
        <v>4.760322255790534</v>
      </c>
      <c r="BG232" s="1">
        <v>1986</v>
      </c>
      <c r="BH232" s="1">
        <v>4.9030303030303033</v>
      </c>
      <c r="BI232" s="1">
        <v>1980</v>
      </c>
    </row>
    <row r="233" spans="1:61" x14ac:dyDescent="0.25">
      <c r="A233" s="22" t="str">
        <f t="shared" si="4"/>
        <v>2011SERU otherSOCIOLOGY</v>
      </c>
      <c r="B233" s="1" t="s">
        <v>147</v>
      </c>
      <c r="C233" s="1" t="s">
        <v>480</v>
      </c>
      <c r="D233" s="1" t="s">
        <v>148</v>
      </c>
      <c r="E233">
        <v>2011</v>
      </c>
      <c r="F233" s="1">
        <v>2</v>
      </c>
      <c r="G233" s="1">
        <v>872</v>
      </c>
      <c r="H233" s="1">
        <v>4.9430894308943092</v>
      </c>
      <c r="I233" s="1">
        <v>738</v>
      </c>
      <c r="J233" s="1">
        <v>4.9425444596443224</v>
      </c>
      <c r="K233" s="1">
        <v>731</v>
      </c>
      <c r="L233" s="1">
        <v>4.6084583901773533</v>
      </c>
      <c r="M233" s="1">
        <v>733</v>
      </c>
      <c r="N233" s="1">
        <v>4.7038043478260869</v>
      </c>
      <c r="O233" s="1">
        <v>736</v>
      </c>
      <c r="P233" s="1">
        <v>4.3461012311901506</v>
      </c>
      <c r="Q233" s="1">
        <v>731</v>
      </c>
      <c r="R233" s="1">
        <v>5.0877192982456139</v>
      </c>
      <c r="S233" s="1">
        <v>741</v>
      </c>
      <c r="T233" s="1">
        <v>4.7324324324324323</v>
      </c>
      <c r="U233" s="1">
        <v>740</v>
      </c>
      <c r="V233" s="1">
        <v>4.4108843537414968</v>
      </c>
      <c r="W233" s="1">
        <v>735</v>
      </c>
      <c r="X233" s="1">
        <v>4.3117408906882595</v>
      </c>
      <c r="Y233" s="1">
        <v>741</v>
      </c>
      <c r="Z233" s="1">
        <v>4.512422360248447</v>
      </c>
      <c r="AA233" s="1">
        <v>644</v>
      </c>
      <c r="AB233" s="1">
        <v>4.4716088328075712</v>
      </c>
      <c r="AC233" s="1">
        <v>634</v>
      </c>
      <c r="AD233" s="1">
        <v>4.7763779527559054</v>
      </c>
      <c r="AE233" s="1">
        <v>635</v>
      </c>
      <c r="AF233" s="1">
        <v>4.5320600272851292</v>
      </c>
      <c r="AG233" s="1">
        <v>733</v>
      </c>
      <c r="AH233" s="1">
        <v>4.2019774011299438</v>
      </c>
      <c r="AI233" s="1">
        <v>708</v>
      </c>
      <c r="AJ233" s="1">
        <v>4.3770491803278686</v>
      </c>
      <c r="AK233" s="1">
        <v>732</v>
      </c>
      <c r="AL233" s="1">
        <v>4.5142857142857142</v>
      </c>
      <c r="AM233" s="1">
        <v>735</v>
      </c>
      <c r="AN233" s="1">
        <v>4.8263229308005426</v>
      </c>
      <c r="AO233" s="1">
        <v>737</v>
      </c>
      <c r="AP233" s="1">
        <v>4.5278911564625854</v>
      </c>
      <c r="AQ233" s="1">
        <v>735</v>
      </c>
      <c r="AR233" s="1">
        <v>4.4432284541723668</v>
      </c>
      <c r="AS233" s="1">
        <v>731</v>
      </c>
      <c r="AT233" s="1">
        <v>4.5520974289580511</v>
      </c>
      <c r="AU233" s="1">
        <v>739</v>
      </c>
      <c r="AV233" s="1">
        <v>4.275675675675676</v>
      </c>
      <c r="AW233" s="1">
        <v>740</v>
      </c>
      <c r="AX233" s="1">
        <v>4.666666666666667</v>
      </c>
      <c r="AY233" s="1">
        <v>735</v>
      </c>
      <c r="AZ233" s="1">
        <v>4.7712328767123289</v>
      </c>
      <c r="BA233" s="1">
        <v>730</v>
      </c>
      <c r="BB233" s="1">
        <v>4.3868312757201648</v>
      </c>
      <c r="BC233" s="1">
        <v>729</v>
      </c>
      <c r="BD233" s="1">
        <v>4.4662068965517241</v>
      </c>
      <c r="BE233" s="1">
        <v>725</v>
      </c>
      <c r="BF233" s="1">
        <v>4.6980609418282553</v>
      </c>
      <c r="BG233" s="1">
        <v>722</v>
      </c>
      <c r="BH233" s="1">
        <v>4.8444444444444441</v>
      </c>
      <c r="BI233" s="1">
        <v>720</v>
      </c>
    </row>
    <row r="234" spans="1:61" x14ac:dyDescent="0.25">
      <c r="A234" s="22" t="str">
        <f t="shared" si="4"/>
        <v>2011SERU otherDANCE</v>
      </c>
      <c r="B234" s="1" t="s">
        <v>149</v>
      </c>
      <c r="C234" s="1" t="s">
        <v>480</v>
      </c>
      <c r="D234" s="1" t="s">
        <v>150</v>
      </c>
      <c r="E234">
        <v>2011</v>
      </c>
      <c r="F234" s="1">
        <v>2</v>
      </c>
      <c r="G234" s="1">
        <v>105</v>
      </c>
      <c r="H234" s="1">
        <v>4.8117647058823527</v>
      </c>
      <c r="I234" s="1">
        <v>85</v>
      </c>
      <c r="J234" s="1">
        <v>4.7976190476190474</v>
      </c>
      <c r="K234" s="1">
        <v>84</v>
      </c>
      <c r="L234" s="1">
        <v>4.6547619047619051</v>
      </c>
      <c r="M234" s="1">
        <v>84</v>
      </c>
      <c r="N234" s="1">
        <v>4.6785714285714288</v>
      </c>
      <c r="O234" s="1">
        <v>84</v>
      </c>
      <c r="P234" s="1">
        <v>5.3176470588235292</v>
      </c>
      <c r="Q234" s="1">
        <v>85</v>
      </c>
      <c r="R234" s="1">
        <v>4.8235294117647056</v>
      </c>
      <c r="S234" s="1">
        <v>85</v>
      </c>
      <c r="T234" s="1">
        <v>4.658823529411765</v>
      </c>
      <c r="U234" s="1">
        <v>85</v>
      </c>
      <c r="V234" s="1">
        <v>4.6235294117647054</v>
      </c>
      <c r="W234" s="1">
        <v>85</v>
      </c>
      <c r="X234" s="1">
        <v>4.5647058823529409</v>
      </c>
      <c r="Y234" s="1">
        <v>85</v>
      </c>
      <c r="Z234" s="1">
        <v>4.6119402985074629</v>
      </c>
      <c r="AA234" s="1">
        <v>67</v>
      </c>
      <c r="AB234" s="1">
        <v>5.0606060606060606</v>
      </c>
      <c r="AC234" s="1">
        <v>66</v>
      </c>
      <c r="AD234" s="1">
        <v>5.092307692307692</v>
      </c>
      <c r="AE234" s="1">
        <v>65</v>
      </c>
      <c r="AF234" s="1">
        <v>4.6470588235294121</v>
      </c>
      <c r="AG234" s="1">
        <v>85</v>
      </c>
      <c r="AH234" s="1">
        <v>4.5176470588235293</v>
      </c>
      <c r="AI234" s="1">
        <v>85</v>
      </c>
      <c r="AJ234" s="1">
        <v>4.5411764705882351</v>
      </c>
      <c r="AK234" s="1">
        <v>85</v>
      </c>
      <c r="AL234" s="1">
        <v>4.5764705882352938</v>
      </c>
      <c r="AM234" s="1">
        <v>85</v>
      </c>
      <c r="AN234" s="1">
        <v>5.2470588235294118</v>
      </c>
      <c r="AO234" s="1">
        <v>85</v>
      </c>
      <c r="AP234" s="1">
        <v>4.6746987951807233</v>
      </c>
      <c r="AQ234" s="1">
        <v>83</v>
      </c>
      <c r="AR234" s="1">
        <v>4.5952380952380949</v>
      </c>
      <c r="AS234" s="1">
        <v>84</v>
      </c>
      <c r="AT234" s="1">
        <v>4.6235294117647054</v>
      </c>
      <c r="AU234" s="1">
        <v>85</v>
      </c>
      <c r="AV234" s="1">
        <v>5.1785714285714288</v>
      </c>
      <c r="AW234" s="1">
        <v>84</v>
      </c>
      <c r="AX234" s="1">
        <v>5.2976190476190474</v>
      </c>
      <c r="AY234" s="1">
        <v>84</v>
      </c>
      <c r="AZ234" s="1">
        <v>5.3764705882352946</v>
      </c>
      <c r="BA234" s="1">
        <v>85</v>
      </c>
      <c r="BB234" s="1">
        <v>5.1325301204819276</v>
      </c>
      <c r="BC234" s="1">
        <v>83</v>
      </c>
      <c r="BD234" s="1">
        <v>4.4941176470588236</v>
      </c>
      <c r="BE234" s="1">
        <v>85</v>
      </c>
      <c r="BF234" s="1">
        <v>4.6941176470588237</v>
      </c>
      <c r="BG234" s="1">
        <v>85</v>
      </c>
      <c r="BH234" s="1">
        <v>4.7857142857142856</v>
      </c>
      <c r="BI234" s="1">
        <v>84</v>
      </c>
    </row>
    <row r="235" spans="1:61" x14ac:dyDescent="0.25">
      <c r="A235" s="22" t="str">
        <f t="shared" si="4"/>
        <v>2011SERU otherTHEATRE ARTS</v>
      </c>
      <c r="B235" s="1" t="s">
        <v>153</v>
      </c>
      <c r="C235" s="1" t="s">
        <v>480</v>
      </c>
      <c r="D235" s="1" t="s">
        <v>154</v>
      </c>
      <c r="E235">
        <v>2011</v>
      </c>
      <c r="F235" s="1">
        <v>2</v>
      </c>
      <c r="G235" s="1">
        <v>445</v>
      </c>
      <c r="H235" s="1">
        <v>4.8381962864721482</v>
      </c>
      <c r="I235" s="1">
        <v>377</v>
      </c>
      <c r="J235" s="1">
        <v>4.6622340425531918</v>
      </c>
      <c r="K235" s="1">
        <v>376</v>
      </c>
      <c r="L235" s="1">
        <v>4.3031914893617023</v>
      </c>
      <c r="M235" s="1">
        <v>376</v>
      </c>
      <c r="N235" s="1">
        <v>4.3803191489361701</v>
      </c>
      <c r="O235" s="1">
        <v>376</v>
      </c>
      <c r="P235" s="1">
        <v>4.8301886792452828</v>
      </c>
      <c r="Q235" s="1">
        <v>371</v>
      </c>
      <c r="R235" s="1">
        <v>4.8803191489361701</v>
      </c>
      <c r="S235" s="1">
        <v>376</v>
      </c>
      <c r="T235" s="1">
        <v>4.5797872340425529</v>
      </c>
      <c r="U235" s="1">
        <v>376</v>
      </c>
      <c r="V235" s="1">
        <v>4.1925133689839571</v>
      </c>
      <c r="W235" s="1">
        <v>374</v>
      </c>
      <c r="X235" s="1">
        <v>4.2911051212938007</v>
      </c>
      <c r="Y235" s="1">
        <v>371</v>
      </c>
      <c r="Z235" s="1">
        <v>4.3281733746130033</v>
      </c>
      <c r="AA235" s="1">
        <v>323</v>
      </c>
      <c r="AB235" s="1">
        <v>4.361370716510903</v>
      </c>
      <c r="AC235" s="1">
        <v>321</v>
      </c>
      <c r="AD235" s="1">
        <v>4.7718749999999996</v>
      </c>
      <c r="AE235" s="1">
        <v>320</v>
      </c>
      <c r="AF235" s="1">
        <v>4.663978494623656</v>
      </c>
      <c r="AG235" s="1">
        <v>372</v>
      </c>
      <c r="AH235" s="1">
        <v>4.2341597796143251</v>
      </c>
      <c r="AI235" s="1">
        <v>363</v>
      </c>
      <c r="AJ235" s="1">
        <v>4.3297002724795641</v>
      </c>
      <c r="AK235" s="1">
        <v>367</v>
      </c>
      <c r="AL235" s="1">
        <v>4.4918032786885247</v>
      </c>
      <c r="AM235" s="1">
        <v>366</v>
      </c>
      <c r="AN235" s="1">
        <v>4.9973045822102424</v>
      </c>
      <c r="AO235" s="1">
        <v>371</v>
      </c>
      <c r="AP235" s="1">
        <v>4.5395095367847409</v>
      </c>
      <c r="AQ235" s="1">
        <v>367</v>
      </c>
      <c r="AR235" s="1">
        <v>4.2016129032258061</v>
      </c>
      <c r="AS235" s="1">
        <v>372</v>
      </c>
      <c r="AT235" s="1">
        <v>4.3854447439353104</v>
      </c>
      <c r="AU235" s="1">
        <v>371</v>
      </c>
      <c r="AV235" s="1">
        <v>4.870967741935484</v>
      </c>
      <c r="AW235" s="1">
        <v>372</v>
      </c>
      <c r="AX235" s="1">
        <v>5.0188679245283021</v>
      </c>
      <c r="AY235" s="1">
        <v>371</v>
      </c>
      <c r="AZ235" s="1">
        <v>5.2466124661246614</v>
      </c>
      <c r="BA235" s="1">
        <v>369</v>
      </c>
      <c r="BB235" s="1">
        <v>4.7876344086021509</v>
      </c>
      <c r="BC235" s="1">
        <v>372</v>
      </c>
      <c r="BD235" s="1">
        <v>4.5648648648648651</v>
      </c>
      <c r="BE235" s="1">
        <v>370</v>
      </c>
      <c r="BF235" s="1">
        <v>4.6301369863013697</v>
      </c>
      <c r="BG235" s="1">
        <v>365</v>
      </c>
      <c r="BH235" s="1">
        <v>4.6593406593406597</v>
      </c>
      <c r="BI235" s="1">
        <v>364</v>
      </c>
    </row>
    <row r="236" spans="1:61" x14ac:dyDescent="0.25">
      <c r="A236" s="22" t="str">
        <f t="shared" si="4"/>
        <v>2011SERU otherCINEMA STUDIES</v>
      </c>
      <c r="B236" s="1" t="s">
        <v>155</v>
      </c>
      <c r="C236" s="1" t="s">
        <v>480</v>
      </c>
      <c r="D236" s="1" t="s">
        <v>156</v>
      </c>
      <c r="E236">
        <v>2011</v>
      </c>
      <c r="F236" s="1">
        <v>2</v>
      </c>
      <c r="G236" s="1">
        <v>247</v>
      </c>
      <c r="H236" s="1">
        <v>5.0143540669856463</v>
      </c>
      <c r="I236" s="1">
        <v>209</v>
      </c>
      <c r="J236" s="1">
        <v>4.7067307692307692</v>
      </c>
      <c r="K236" s="1">
        <v>208</v>
      </c>
      <c r="L236" s="1">
        <v>4.4711538461538458</v>
      </c>
      <c r="M236" s="1">
        <v>208</v>
      </c>
      <c r="N236" s="1">
        <v>4.5893719806763285</v>
      </c>
      <c r="O236" s="1">
        <v>207</v>
      </c>
      <c r="P236" s="1">
        <v>4.666666666666667</v>
      </c>
      <c r="Q236" s="1">
        <v>207</v>
      </c>
      <c r="R236" s="1">
        <v>5.2512077294685993</v>
      </c>
      <c r="S236" s="1">
        <v>207</v>
      </c>
      <c r="T236" s="1">
        <v>4.8019323671497585</v>
      </c>
      <c r="U236" s="1">
        <v>207</v>
      </c>
      <c r="V236" s="1">
        <v>4.1062801932367146</v>
      </c>
      <c r="W236" s="1">
        <v>207</v>
      </c>
      <c r="X236" s="1">
        <v>4.2961165048543686</v>
      </c>
      <c r="Y236" s="1">
        <v>206</v>
      </c>
      <c r="Z236" s="1">
        <v>4.6950000000000003</v>
      </c>
      <c r="AA236" s="1">
        <v>200</v>
      </c>
      <c r="AB236" s="1">
        <v>4.7050000000000001</v>
      </c>
      <c r="AC236" s="1">
        <v>200</v>
      </c>
      <c r="AD236" s="1">
        <v>5.1776649746192893</v>
      </c>
      <c r="AE236" s="1">
        <v>197</v>
      </c>
      <c r="AF236" s="1">
        <v>4.7047619047619049</v>
      </c>
      <c r="AG236" s="1">
        <v>210</v>
      </c>
      <c r="AH236" s="1">
        <v>4.1067961165048548</v>
      </c>
      <c r="AI236" s="1">
        <v>206</v>
      </c>
      <c r="AJ236" s="1">
        <v>4.3719806763285023</v>
      </c>
      <c r="AK236" s="1">
        <v>207</v>
      </c>
      <c r="AL236" s="1">
        <v>4.5817307692307692</v>
      </c>
      <c r="AM236" s="1">
        <v>208</v>
      </c>
      <c r="AN236" s="1">
        <v>5.1787439613526569</v>
      </c>
      <c r="AO236" s="1">
        <v>207</v>
      </c>
      <c r="AP236" s="1">
        <v>4.6190476190476186</v>
      </c>
      <c r="AQ236" s="1">
        <v>210</v>
      </c>
      <c r="AR236" s="1">
        <v>4.0673076923076925</v>
      </c>
      <c r="AS236" s="1">
        <v>208</v>
      </c>
      <c r="AT236" s="1">
        <v>4.5095238095238095</v>
      </c>
      <c r="AU236" s="1">
        <v>210</v>
      </c>
      <c r="AV236" s="1">
        <v>4.4759615384615383</v>
      </c>
      <c r="AW236" s="1">
        <v>208</v>
      </c>
      <c r="AX236" s="1">
        <v>4.8428571428571425</v>
      </c>
      <c r="AY236" s="1">
        <v>210</v>
      </c>
      <c r="AZ236" s="1">
        <v>5.0386473429951693</v>
      </c>
      <c r="BA236" s="1">
        <v>207</v>
      </c>
      <c r="BB236" s="1">
        <v>4.3285714285714283</v>
      </c>
      <c r="BC236" s="1">
        <v>210</v>
      </c>
      <c r="BD236" s="1">
        <v>4.2836538461538458</v>
      </c>
      <c r="BE236" s="1">
        <v>208</v>
      </c>
      <c r="BF236" s="1">
        <v>4.7019230769230766</v>
      </c>
      <c r="BG236" s="1">
        <v>208</v>
      </c>
      <c r="BH236" s="1">
        <v>4.9024390243902438</v>
      </c>
      <c r="BI236" s="1">
        <v>205</v>
      </c>
    </row>
    <row r="237" spans="1:61" x14ac:dyDescent="0.25">
      <c r="A237" s="22" t="str">
        <f t="shared" si="4"/>
        <v>2011SERU otherART</v>
      </c>
      <c r="B237" s="1" t="s">
        <v>157</v>
      </c>
      <c r="C237" s="1" t="s">
        <v>480</v>
      </c>
      <c r="D237" s="1" t="s">
        <v>158</v>
      </c>
      <c r="E237">
        <v>2011</v>
      </c>
      <c r="F237" s="1">
        <v>2</v>
      </c>
      <c r="G237" s="1">
        <v>679</v>
      </c>
      <c r="H237" s="1">
        <v>4.5447897623400362</v>
      </c>
      <c r="I237" s="1">
        <v>547</v>
      </c>
      <c r="J237" s="1">
        <v>4.7009174311926607</v>
      </c>
      <c r="K237" s="1">
        <v>545</v>
      </c>
      <c r="L237" s="1">
        <v>4.2183486238532106</v>
      </c>
      <c r="M237" s="1">
        <v>545</v>
      </c>
      <c r="N237" s="1">
        <v>4.3394495412844041</v>
      </c>
      <c r="O237" s="1">
        <v>545</v>
      </c>
      <c r="P237" s="1">
        <v>5.1743119266055047</v>
      </c>
      <c r="Q237" s="1">
        <v>545</v>
      </c>
      <c r="R237" s="1">
        <v>4.6343692870201094</v>
      </c>
      <c r="S237" s="1">
        <v>547</v>
      </c>
      <c r="T237" s="1">
        <v>4.6172161172161168</v>
      </c>
      <c r="U237" s="1">
        <v>546</v>
      </c>
      <c r="V237" s="1">
        <v>4.246800731261426</v>
      </c>
      <c r="W237" s="1">
        <v>547</v>
      </c>
      <c r="X237" s="1">
        <v>4.2555147058823533</v>
      </c>
      <c r="Y237" s="1">
        <v>544</v>
      </c>
      <c r="Z237" s="1">
        <v>3.92274678111588</v>
      </c>
      <c r="AA237" s="1">
        <v>466</v>
      </c>
      <c r="AB237" s="1">
        <v>3.9698275862068964</v>
      </c>
      <c r="AC237" s="1">
        <v>464</v>
      </c>
      <c r="AD237" s="1">
        <v>4.4730021598272138</v>
      </c>
      <c r="AE237" s="1">
        <v>463</v>
      </c>
      <c r="AF237" s="1">
        <v>4.4772313296903459</v>
      </c>
      <c r="AG237" s="1">
        <v>549</v>
      </c>
      <c r="AH237" s="1">
        <v>4.1280148423005567</v>
      </c>
      <c r="AI237" s="1">
        <v>539</v>
      </c>
      <c r="AJ237" s="1">
        <v>4.2638376383763834</v>
      </c>
      <c r="AK237" s="1">
        <v>542</v>
      </c>
      <c r="AL237" s="1">
        <v>4.2742230347349182</v>
      </c>
      <c r="AM237" s="1">
        <v>547</v>
      </c>
      <c r="AN237" s="1">
        <v>4.7271062271062272</v>
      </c>
      <c r="AO237" s="1">
        <v>546</v>
      </c>
      <c r="AP237" s="1">
        <v>4.4706959706959708</v>
      </c>
      <c r="AQ237" s="1">
        <v>546</v>
      </c>
      <c r="AR237" s="1">
        <v>4.1527272727272724</v>
      </c>
      <c r="AS237" s="1">
        <v>550</v>
      </c>
      <c r="AT237" s="1">
        <v>4.211678832116788</v>
      </c>
      <c r="AU237" s="1">
        <v>548</v>
      </c>
      <c r="AV237" s="1">
        <v>4.7122040072859743</v>
      </c>
      <c r="AW237" s="1">
        <v>549</v>
      </c>
      <c r="AX237" s="1">
        <v>4.7490842490842491</v>
      </c>
      <c r="AY237" s="1">
        <v>546</v>
      </c>
      <c r="AZ237" s="1">
        <v>4.8954128440366969</v>
      </c>
      <c r="BA237" s="1">
        <v>545</v>
      </c>
      <c r="BB237" s="1">
        <v>4.6477064220183486</v>
      </c>
      <c r="BC237" s="1">
        <v>545</v>
      </c>
      <c r="BD237" s="1">
        <v>4.442831215970962</v>
      </c>
      <c r="BE237" s="1">
        <v>551</v>
      </c>
      <c r="BF237" s="1">
        <v>4.7664233576642339</v>
      </c>
      <c r="BG237" s="1">
        <v>548</v>
      </c>
      <c r="BH237" s="1">
        <v>4.8632162661737519</v>
      </c>
      <c r="BI237" s="1">
        <v>541</v>
      </c>
    </row>
    <row r="238" spans="1:61" x14ac:dyDescent="0.25">
      <c r="A238" s="22" t="str">
        <f t="shared" si="4"/>
        <v>2011SERU otherART HISTORY</v>
      </c>
      <c r="B238" s="1" t="s">
        <v>159</v>
      </c>
      <c r="C238" s="1" t="s">
        <v>480</v>
      </c>
      <c r="D238" s="1" t="s">
        <v>160</v>
      </c>
      <c r="E238">
        <v>2011</v>
      </c>
      <c r="F238" s="1">
        <v>2</v>
      </c>
      <c r="G238" s="1">
        <v>271</v>
      </c>
      <c r="H238" s="1">
        <v>5.447257383966245</v>
      </c>
      <c r="I238" s="1">
        <v>237</v>
      </c>
      <c r="J238" s="1">
        <v>4.890295358649789</v>
      </c>
      <c r="K238" s="1">
        <v>237</v>
      </c>
      <c r="L238" s="1">
        <v>4.6101694915254239</v>
      </c>
      <c r="M238" s="1">
        <v>236</v>
      </c>
      <c r="N238" s="1">
        <v>4.8644067796610173</v>
      </c>
      <c r="O238" s="1">
        <v>236</v>
      </c>
      <c r="P238" s="1">
        <v>4.6111111111111107</v>
      </c>
      <c r="Q238" s="1">
        <v>234</v>
      </c>
      <c r="R238" s="1">
        <v>5.3093220338983054</v>
      </c>
      <c r="S238" s="1">
        <v>236</v>
      </c>
      <c r="T238" s="1">
        <v>4.6382978723404253</v>
      </c>
      <c r="U238" s="1">
        <v>235</v>
      </c>
      <c r="V238" s="1">
        <v>4.4576271186440675</v>
      </c>
      <c r="W238" s="1">
        <v>236</v>
      </c>
      <c r="X238" s="1">
        <v>4.5127118644067794</v>
      </c>
      <c r="Y238" s="1">
        <v>236</v>
      </c>
      <c r="Z238" s="1">
        <v>3.9796954314720812</v>
      </c>
      <c r="AA238" s="1">
        <v>197</v>
      </c>
      <c r="AB238" s="1">
        <v>4.5602094240837694</v>
      </c>
      <c r="AC238" s="1">
        <v>191</v>
      </c>
      <c r="AD238" s="1">
        <v>4.9642857142857144</v>
      </c>
      <c r="AE238" s="1">
        <v>196</v>
      </c>
      <c r="AF238" s="1">
        <v>4.8042553191489361</v>
      </c>
      <c r="AG238" s="1">
        <v>235</v>
      </c>
      <c r="AH238" s="1">
        <v>4.2387387387387383</v>
      </c>
      <c r="AI238" s="1">
        <v>222</v>
      </c>
      <c r="AJ238" s="1">
        <v>4.3684210526315788</v>
      </c>
      <c r="AK238" s="1">
        <v>228</v>
      </c>
      <c r="AL238" s="1">
        <v>4.7030567685589517</v>
      </c>
      <c r="AM238" s="1">
        <v>229</v>
      </c>
      <c r="AN238" s="1">
        <v>5.1974248927038627</v>
      </c>
      <c r="AO238" s="1">
        <v>233</v>
      </c>
      <c r="AP238" s="1">
        <v>4.7878787878787881</v>
      </c>
      <c r="AQ238" s="1">
        <v>231</v>
      </c>
      <c r="AR238" s="1">
        <v>4.4692982456140351</v>
      </c>
      <c r="AS238" s="1">
        <v>228</v>
      </c>
      <c r="AT238" s="1">
        <v>4.3247863247863245</v>
      </c>
      <c r="AU238" s="1">
        <v>234</v>
      </c>
      <c r="AV238" s="1">
        <v>4.615384615384615</v>
      </c>
      <c r="AW238" s="1">
        <v>234</v>
      </c>
      <c r="AX238" s="1">
        <v>4.8808510638297875</v>
      </c>
      <c r="AY238" s="1">
        <v>235</v>
      </c>
      <c r="AZ238" s="1">
        <v>5.3620689655172411</v>
      </c>
      <c r="BA238" s="1">
        <v>232</v>
      </c>
      <c r="BB238" s="1">
        <v>4.5213675213675213</v>
      </c>
      <c r="BC238" s="1">
        <v>234</v>
      </c>
      <c r="BD238" s="1">
        <v>4.8095238095238093</v>
      </c>
      <c r="BE238" s="1">
        <v>231</v>
      </c>
      <c r="BF238" s="1">
        <v>4.9742489270386265</v>
      </c>
      <c r="BG238" s="1">
        <v>233</v>
      </c>
      <c r="BH238" s="1">
        <v>5.0641025641025639</v>
      </c>
      <c r="BI238" s="1">
        <v>234</v>
      </c>
    </row>
    <row r="239" spans="1:61" x14ac:dyDescent="0.25">
      <c r="A239" s="22" t="str">
        <f t="shared" si="4"/>
        <v>2011SERU otherMUSIC</v>
      </c>
      <c r="B239" s="1" t="s">
        <v>161</v>
      </c>
      <c r="C239" s="1" t="s">
        <v>480</v>
      </c>
      <c r="D239" s="1" t="s">
        <v>162</v>
      </c>
      <c r="E239">
        <v>2011</v>
      </c>
      <c r="F239" s="1">
        <v>2</v>
      </c>
      <c r="G239" s="1">
        <v>674</v>
      </c>
      <c r="H239" s="1">
        <v>5.1062271062271058</v>
      </c>
      <c r="I239" s="1">
        <v>546</v>
      </c>
      <c r="J239" s="1">
        <v>4.9633027522935782</v>
      </c>
      <c r="K239" s="1">
        <v>545</v>
      </c>
      <c r="L239" s="1">
        <v>4.4485294117647056</v>
      </c>
      <c r="M239" s="1">
        <v>544</v>
      </c>
      <c r="N239" s="1">
        <v>4.5046040515653774</v>
      </c>
      <c r="O239" s="1">
        <v>543</v>
      </c>
      <c r="P239" s="1">
        <v>4.5643382352941178</v>
      </c>
      <c r="Q239" s="1">
        <v>544</v>
      </c>
      <c r="R239" s="1">
        <v>4.8882783882783887</v>
      </c>
      <c r="S239" s="1">
        <v>546</v>
      </c>
      <c r="T239" s="1">
        <v>4.6630036630036633</v>
      </c>
      <c r="U239" s="1">
        <v>546</v>
      </c>
      <c r="V239" s="1">
        <v>4.2326007326007327</v>
      </c>
      <c r="W239" s="1">
        <v>546</v>
      </c>
      <c r="X239" s="1">
        <v>4.2844036697247709</v>
      </c>
      <c r="Y239" s="1">
        <v>545</v>
      </c>
      <c r="Z239" s="1">
        <v>4.5044843049327357</v>
      </c>
      <c r="AA239" s="1">
        <v>446</v>
      </c>
      <c r="AB239" s="1">
        <v>4.551569506726457</v>
      </c>
      <c r="AC239" s="1">
        <v>446</v>
      </c>
      <c r="AD239" s="1">
        <v>4.9476082004555808</v>
      </c>
      <c r="AE239" s="1">
        <v>439</v>
      </c>
      <c r="AF239" s="1">
        <v>4.6880733944954125</v>
      </c>
      <c r="AG239" s="1">
        <v>545</v>
      </c>
      <c r="AH239" s="1">
        <v>4.2287334593572776</v>
      </c>
      <c r="AI239" s="1">
        <v>529</v>
      </c>
      <c r="AJ239" s="1">
        <v>4.5205223880597014</v>
      </c>
      <c r="AK239" s="1">
        <v>536</v>
      </c>
      <c r="AL239" s="1">
        <v>4.6752767527675276</v>
      </c>
      <c r="AM239" s="1">
        <v>542</v>
      </c>
      <c r="AN239" s="1">
        <v>5.1593406593406597</v>
      </c>
      <c r="AO239" s="1">
        <v>546</v>
      </c>
      <c r="AP239" s="1">
        <v>4.6234003656307125</v>
      </c>
      <c r="AQ239" s="1">
        <v>547</v>
      </c>
      <c r="AR239" s="1">
        <v>4.4149908592321756</v>
      </c>
      <c r="AS239" s="1">
        <v>547</v>
      </c>
      <c r="AT239" s="1">
        <v>4.6617915904936016</v>
      </c>
      <c r="AU239" s="1">
        <v>547</v>
      </c>
      <c r="AV239" s="1">
        <v>5.1155963302752294</v>
      </c>
      <c r="AW239" s="1">
        <v>545</v>
      </c>
      <c r="AX239" s="1">
        <v>5.1027522935779812</v>
      </c>
      <c r="AY239" s="1">
        <v>545</v>
      </c>
      <c r="AZ239" s="1">
        <v>5.379816513761468</v>
      </c>
      <c r="BA239" s="1">
        <v>545</v>
      </c>
      <c r="BB239" s="1">
        <v>4.7240740740740739</v>
      </c>
      <c r="BC239" s="1">
        <v>540</v>
      </c>
      <c r="BD239" s="1">
        <v>4.3327171903881698</v>
      </c>
      <c r="BE239" s="1">
        <v>541</v>
      </c>
      <c r="BF239" s="1">
        <v>5.0092081031307547</v>
      </c>
      <c r="BG239" s="1">
        <v>543</v>
      </c>
      <c r="BH239" s="1">
        <v>5.1197053406998156</v>
      </c>
      <c r="BI239" s="1">
        <v>543</v>
      </c>
    </row>
    <row r="240" spans="1:61" x14ac:dyDescent="0.25">
      <c r="A240" s="22" t="str">
        <f t="shared" si="4"/>
        <v>2011SERU otherBUSINESS ADMINISTRATION</v>
      </c>
      <c r="B240" s="1" t="s">
        <v>163</v>
      </c>
      <c r="C240" s="1" t="s">
        <v>480</v>
      </c>
      <c r="D240" s="1" t="s">
        <v>164</v>
      </c>
      <c r="E240">
        <v>2011</v>
      </c>
      <c r="F240" s="1">
        <v>2</v>
      </c>
      <c r="G240" s="1">
        <v>6660</v>
      </c>
      <c r="H240" s="1">
        <v>5.0883498583569402</v>
      </c>
      <c r="I240" s="1">
        <v>5648</v>
      </c>
      <c r="J240" s="1">
        <v>4.9971540377090005</v>
      </c>
      <c r="K240" s="1">
        <v>5622</v>
      </c>
      <c r="L240" s="1">
        <v>4.5179459843638945</v>
      </c>
      <c r="M240" s="1">
        <v>5628</v>
      </c>
      <c r="N240" s="1">
        <v>4.4956428952516454</v>
      </c>
      <c r="O240" s="1">
        <v>5623</v>
      </c>
      <c r="P240" s="1">
        <v>4.2160372292822625</v>
      </c>
      <c r="Q240" s="1">
        <v>5587</v>
      </c>
      <c r="R240" s="1">
        <v>4.8726823238566128</v>
      </c>
      <c r="S240" s="1">
        <v>5663</v>
      </c>
      <c r="T240" s="1">
        <v>4.526120063750664</v>
      </c>
      <c r="U240" s="1">
        <v>5647</v>
      </c>
      <c r="V240" s="1">
        <v>4.2266926621765331</v>
      </c>
      <c r="W240" s="1">
        <v>5642</v>
      </c>
      <c r="X240" s="1">
        <v>4.199007620060252</v>
      </c>
      <c r="Y240" s="1">
        <v>5643</v>
      </c>
      <c r="Z240" s="1">
        <v>4.4299419901829538</v>
      </c>
      <c r="AA240" s="1">
        <v>4482</v>
      </c>
      <c r="AB240" s="1">
        <v>4.2821260372280783</v>
      </c>
      <c r="AC240" s="1">
        <v>4459</v>
      </c>
      <c r="AD240" s="1">
        <v>4.7358063786473652</v>
      </c>
      <c r="AE240" s="1">
        <v>4421</v>
      </c>
      <c r="AF240" s="1">
        <v>4.5458723705144068</v>
      </c>
      <c r="AG240" s="1">
        <v>5657</v>
      </c>
      <c r="AH240" s="1">
        <v>4.3233243967828416</v>
      </c>
      <c r="AI240" s="1">
        <v>5595</v>
      </c>
      <c r="AJ240" s="1">
        <v>4.4941302027748131</v>
      </c>
      <c r="AK240" s="1">
        <v>5622</v>
      </c>
      <c r="AL240" s="1">
        <v>4.4751381215469612</v>
      </c>
      <c r="AM240" s="1">
        <v>5611</v>
      </c>
      <c r="AN240" s="1">
        <v>4.6927175843694497</v>
      </c>
      <c r="AO240" s="1">
        <v>5630</v>
      </c>
      <c r="AP240" s="1">
        <v>4.3080627898679982</v>
      </c>
      <c r="AQ240" s="1">
        <v>5606</v>
      </c>
      <c r="AR240" s="1">
        <v>4.3722044728434506</v>
      </c>
      <c r="AS240" s="1">
        <v>5634</v>
      </c>
      <c r="AT240" s="1">
        <v>4.6335634625597448</v>
      </c>
      <c r="AU240" s="1">
        <v>5649</v>
      </c>
      <c r="AV240" s="1">
        <v>4.271744906997343</v>
      </c>
      <c r="AW240" s="1">
        <v>5645</v>
      </c>
      <c r="AX240" s="1">
        <v>4.6320369383768423</v>
      </c>
      <c r="AY240" s="1">
        <v>5631</v>
      </c>
      <c r="AZ240" s="1">
        <v>5.0496428571428575</v>
      </c>
      <c r="BA240" s="1">
        <v>5600</v>
      </c>
      <c r="BB240" s="1">
        <v>4.253576537911302</v>
      </c>
      <c r="BC240" s="1">
        <v>5592</v>
      </c>
      <c r="BD240" s="1">
        <v>4.7088382038488952</v>
      </c>
      <c r="BE240" s="1">
        <v>5612</v>
      </c>
      <c r="BF240" s="1">
        <v>4.6635681086878797</v>
      </c>
      <c r="BG240" s="1">
        <v>5594</v>
      </c>
      <c r="BH240" s="1">
        <v>4.7688297681107317</v>
      </c>
      <c r="BI240" s="1">
        <v>5563</v>
      </c>
    </row>
    <row r="241" spans="1:61" x14ac:dyDescent="0.25">
      <c r="A241" s="22" t="str">
        <f t="shared" si="4"/>
        <v>2011SERU otherIS:Industrial Relations</v>
      </c>
      <c r="B241" s="1" t="s">
        <v>494</v>
      </c>
      <c r="C241" s="1" t="s">
        <v>480</v>
      </c>
      <c r="D241" s="1" t="s">
        <v>495</v>
      </c>
      <c r="E241">
        <v>2011</v>
      </c>
      <c r="F241" s="1">
        <v>2</v>
      </c>
      <c r="G241" s="1">
        <v>1</v>
      </c>
      <c r="H241" s="1">
        <v>6</v>
      </c>
      <c r="I241" s="1">
        <v>1</v>
      </c>
      <c r="J241" s="1">
        <v>6</v>
      </c>
      <c r="K241" s="1">
        <v>1</v>
      </c>
      <c r="L241" s="1">
        <v>6</v>
      </c>
      <c r="M241" s="1">
        <v>1</v>
      </c>
      <c r="N241" s="1">
        <v>6</v>
      </c>
      <c r="O241" s="1">
        <v>1</v>
      </c>
      <c r="P241" s="1">
        <v>6</v>
      </c>
      <c r="Q241" s="1">
        <v>1</v>
      </c>
      <c r="R241" s="1">
        <v>6</v>
      </c>
      <c r="S241" s="1">
        <v>1</v>
      </c>
      <c r="T241" s="1">
        <v>6</v>
      </c>
      <c r="U241" s="1">
        <v>1</v>
      </c>
      <c r="V241" s="1">
        <v>6</v>
      </c>
      <c r="W241" s="1">
        <v>1</v>
      </c>
      <c r="X241" s="1">
        <v>6</v>
      </c>
      <c r="Y241" s="1">
        <v>1</v>
      </c>
      <c r="AA241" s="1">
        <v>0</v>
      </c>
      <c r="AC241" s="1">
        <v>0</v>
      </c>
      <c r="AE241" s="1">
        <v>0</v>
      </c>
      <c r="AF241" s="1">
        <v>6</v>
      </c>
      <c r="AG241" s="1">
        <v>1</v>
      </c>
      <c r="AH241" s="1">
        <v>5</v>
      </c>
      <c r="AI241" s="1">
        <v>1</v>
      </c>
      <c r="AJ241" s="1">
        <v>6</v>
      </c>
      <c r="AK241" s="1">
        <v>1</v>
      </c>
      <c r="AL241" s="1">
        <v>6</v>
      </c>
      <c r="AM241" s="1">
        <v>1</v>
      </c>
      <c r="AN241" s="1">
        <v>6</v>
      </c>
      <c r="AO241" s="1">
        <v>1</v>
      </c>
      <c r="AP241" s="1">
        <v>6</v>
      </c>
      <c r="AQ241" s="1">
        <v>1</v>
      </c>
      <c r="AR241" s="1">
        <v>6</v>
      </c>
      <c r="AS241" s="1">
        <v>1</v>
      </c>
      <c r="AT241" s="1">
        <v>6</v>
      </c>
      <c r="AU241" s="1">
        <v>1</v>
      </c>
      <c r="AV241" s="1">
        <v>4</v>
      </c>
      <c r="AW241" s="1">
        <v>1</v>
      </c>
      <c r="AX241" s="1">
        <v>6</v>
      </c>
      <c r="AY241" s="1">
        <v>1</v>
      </c>
      <c r="AZ241" s="1">
        <v>4</v>
      </c>
      <c r="BA241" s="1">
        <v>1</v>
      </c>
      <c r="BB241" s="1">
        <v>5</v>
      </c>
      <c r="BC241" s="1">
        <v>1</v>
      </c>
      <c r="BD241" s="1">
        <v>5</v>
      </c>
      <c r="BE241" s="1">
        <v>1</v>
      </c>
      <c r="BF241" s="1">
        <v>5</v>
      </c>
      <c r="BG241" s="1">
        <v>1</v>
      </c>
      <c r="BH241" s="1">
        <v>6</v>
      </c>
      <c r="BI241" s="1">
        <v>1</v>
      </c>
    </row>
    <row r="242" spans="1:61" x14ac:dyDescent="0.25">
      <c r="A242" s="22" t="str">
        <f t="shared" si="4"/>
        <v>2011SERU otherHISTORY</v>
      </c>
      <c r="B242" s="1" t="s">
        <v>165</v>
      </c>
      <c r="C242" s="1" t="s">
        <v>480</v>
      </c>
      <c r="D242" s="1" t="s">
        <v>166</v>
      </c>
      <c r="E242">
        <v>2011</v>
      </c>
      <c r="F242" s="1">
        <v>2</v>
      </c>
      <c r="G242" s="1">
        <v>1338</v>
      </c>
      <c r="H242" s="1">
        <v>5.168520102651839</v>
      </c>
      <c r="I242" s="1">
        <v>1169</v>
      </c>
      <c r="J242" s="1">
        <v>4.7042132416165092</v>
      </c>
      <c r="K242" s="1">
        <v>1163</v>
      </c>
      <c r="L242" s="1">
        <v>4.702842377260982</v>
      </c>
      <c r="M242" s="1">
        <v>1161</v>
      </c>
      <c r="N242" s="1">
        <v>5.0068846815834771</v>
      </c>
      <c r="O242" s="1">
        <v>1162</v>
      </c>
      <c r="P242" s="1">
        <v>4.4848484848484844</v>
      </c>
      <c r="Q242" s="1">
        <v>1155</v>
      </c>
      <c r="R242" s="1">
        <v>5.5132365499573011</v>
      </c>
      <c r="S242" s="1">
        <v>1171</v>
      </c>
      <c r="T242" s="1">
        <v>4.7965665236051498</v>
      </c>
      <c r="U242" s="1">
        <v>1165</v>
      </c>
      <c r="V242" s="1">
        <v>4.5523156089193826</v>
      </c>
      <c r="W242" s="1">
        <v>1166</v>
      </c>
      <c r="X242" s="1">
        <v>4.5266781411359727</v>
      </c>
      <c r="Y242" s="1">
        <v>1162</v>
      </c>
      <c r="Z242" s="1">
        <v>4.6036036036036032</v>
      </c>
      <c r="AA242" s="1">
        <v>999</v>
      </c>
      <c r="AB242" s="1">
        <v>4.5509586276488392</v>
      </c>
      <c r="AC242" s="1">
        <v>991</v>
      </c>
      <c r="AD242" s="1">
        <v>5</v>
      </c>
      <c r="AE242" s="1">
        <v>989</v>
      </c>
      <c r="AF242" s="1">
        <v>4.7433476394849787</v>
      </c>
      <c r="AG242" s="1">
        <v>1165</v>
      </c>
      <c r="AH242" s="1">
        <v>4.1103202846975089</v>
      </c>
      <c r="AI242" s="1">
        <v>1124</v>
      </c>
      <c r="AJ242" s="1">
        <v>4.3923611111111107</v>
      </c>
      <c r="AK242" s="1">
        <v>1152</v>
      </c>
      <c r="AL242" s="1">
        <v>4.6817391304347824</v>
      </c>
      <c r="AM242" s="1">
        <v>1150</v>
      </c>
      <c r="AN242" s="1">
        <v>5.1497418244406195</v>
      </c>
      <c r="AO242" s="1">
        <v>1162</v>
      </c>
      <c r="AP242" s="1">
        <v>4.6398963730569944</v>
      </c>
      <c r="AQ242" s="1">
        <v>1158</v>
      </c>
      <c r="AR242" s="1">
        <v>4.4810671256454393</v>
      </c>
      <c r="AS242" s="1">
        <v>1162</v>
      </c>
      <c r="AT242" s="1">
        <v>4.6409597257926309</v>
      </c>
      <c r="AU242" s="1">
        <v>1167</v>
      </c>
      <c r="AV242" s="1">
        <v>4.4790419161676649</v>
      </c>
      <c r="AW242" s="1">
        <v>1169</v>
      </c>
      <c r="AX242" s="1">
        <v>4.8780068728522341</v>
      </c>
      <c r="AY242" s="1">
        <v>1164</v>
      </c>
      <c r="AZ242" s="1">
        <v>5.1706896551724135</v>
      </c>
      <c r="BA242" s="1">
        <v>1160</v>
      </c>
      <c r="BB242" s="1">
        <v>4.5077989601386479</v>
      </c>
      <c r="BC242" s="1">
        <v>1154</v>
      </c>
      <c r="BD242" s="1">
        <v>4.6620330147697651</v>
      </c>
      <c r="BE242" s="1">
        <v>1151</v>
      </c>
      <c r="BF242" s="1">
        <v>4.8953287197231834</v>
      </c>
      <c r="BG242" s="1">
        <v>1156</v>
      </c>
      <c r="BH242" s="1">
        <v>5.0588744588744587</v>
      </c>
      <c r="BI242" s="1">
        <v>1155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responses</vt:lpstr>
      <vt:lpstr>skills</vt:lpstr>
      <vt:lpstr>abil</vt:lpstr>
      <vt:lpstr>freq</vt:lpstr>
      <vt:lpstr>amtrd</vt:lpstr>
      <vt:lpstr>sat</vt:lpstr>
      <vt:lpstr>ques16_19</vt:lpstr>
      <vt:lpstr>ques17_18_20</vt:lpstr>
      <vt:lpstr>list1</vt:lpstr>
      <vt:lpstr>list2</vt:lpstr>
      <vt:lpstr>list3</vt:lpstr>
      <vt:lpstr>dept</vt:lpstr>
      <vt:lpstr>div</vt:lpstr>
      <vt:lpstr>inst</vt:lpstr>
      <vt:lpstr>responses!Print_Area</vt:lpstr>
      <vt:lpstr>skills!Print_Area</vt:lpstr>
      <vt:lpstr>responses!Print_Titles</vt:lpstr>
      <vt:lpstr>year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Gray</dc:creator>
  <cp:lastModifiedBy>Denice Gray</cp:lastModifiedBy>
  <cp:lastPrinted>2011-11-23T18:57:29Z</cp:lastPrinted>
  <dcterms:created xsi:type="dcterms:W3CDTF">2011-05-06T18:12:28Z</dcterms:created>
  <dcterms:modified xsi:type="dcterms:W3CDTF">2011-11-23T20:35:18Z</dcterms:modified>
</cp:coreProperties>
</file>